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E:\Administrativo\Documents\RESGUARDO IMIPE\IMIPE5FEB.07\2024\CUENTA PUBLICA\SEPTIEMBRE 2024\Digitales\"/>
    </mc:Choice>
  </mc:AlternateContent>
  <xr:revisionPtr revIDLastSave="0" documentId="13_ncr:1_{1223F642-7654-4372-8D1C-BF548085724C}" xr6:coauthVersionLast="36" xr6:coauthVersionMax="36" xr10:uidLastSave="{00000000-0000-0000-0000-000000000000}"/>
  <bookViews>
    <workbookView xWindow="0" yWindow="0" windowWidth="13485" windowHeight="10830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5" l="1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F7" i="19"/>
  <c r="E7" i="19"/>
  <c r="E29" i="19" s="1"/>
  <c r="D7" i="19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30" i="20" l="1"/>
  <c r="D30" i="20"/>
  <c r="D29" i="19"/>
  <c r="F29" i="19"/>
  <c r="G29" i="19"/>
  <c r="G28" i="22"/>
  <c r="E30" i="20"/>
  <c r="F30" i="20"/>
  <c r="B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 s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G13" i="3"/>
  <c r="G9" i="3"/>
  <c r="F13" i="3"/>
  <c r="F9" i="3"/>
  <c r="E13" i="3"/>
  <c r="E9" i="3"/>
  <c r="D13" i="3"/>
  <c r="D9" i="3"/>
  <c r="D8" i="3" s="1"/>
  <c r="D20" i="3" s="1"/>
  <c r="C13" i="3"/>
  <c r="B22" i="3"/>
  <c r="C19" i="8"/>
  <c r="D19" i="8"/>
  <c r="E19" i="8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C60" i="2"/>
  <c r="B60" i="2"/>
  <c r="C41" i="2"/>
  <c r="B41" i="2"/>
  <c r="C38" i="2"/>
  <c r="G28" i="7" l="1"/>
  <c r="G62" i="7"/>
  <c r="G146" i="7"/>
  <c r="H8" i="3"/>
  <c r="H20" i="3" s="1"/>
  <c r="D41" i="6"/>
  <c r="G28" i="6"/>
  <c r="E65" i="6"/>
  <c r="E84" i="7"/>
  <c r="F8" i="3"/>
  <c r="F20" i="3" s="1"/>
  <c r="E29" i="8"/>
  <c r="C9" i="7"/>
  <c r="E79" i="2"/>
  <c r="F79" i="2"/>
  <c r="F81" i="2" s="1"/>
  <c r="E47" i="2"/>
  <c r="E59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F84" i="7"/>
  <c r="G58" i="7"/>
  <c r="G113" i="7"/>
  <c r="G137" i="7"/>
  <c r="B41" i="6"/>
  <c r="B65" i="6"/>
  <c r="G54" i="6"/>
  <c r="D65" i="6"/>
  <c r="D70" i="6" s="1"/>
  <c r="E41" i="6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37" i="6"/>
  <c r="G41" i="6" l="1"/>
  <c r="G42" i="6" s="1"/>
  <c r="E70" i="6"/>
  <c r="E159" i="7"/>
  <c r="B70" i="6"/>
  <c r="E77" i="9"/>
  <c r="G77" i="9"/>
  <c r="G9" i="7"/>
  <c r="C159" i="7"/>
  <c r="E81" i="2"/>
  <c r="B77" i="9"/>
  <c r="F77" i="9"/>
  <c r="D159" i="7"/>
  <c r="G84" i="7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<sst xmlns="http://schemas.openxmlformats.org/spreadsheetml/2006/main" count="1007" uniqueCount="600">
  <si>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</si>
  <si>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</si>
  <si>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</si>
  <si>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</si>
  <si>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</si>
  <si>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</si>
  <si>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</si>
  <si>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</si>
  <si>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</si>
  <si>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</si>
  <si>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</si>
  <si>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</si>
  <si>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</si>
  <si>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</si>
  <si>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</si>
  <si>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</si>
  <si>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</si>
  <si>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</si>
  <si>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</si>
  <si>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</si>
  <si>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</si>
  <si>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</si>
  <si>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</si>
  <si>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</si>
  <si>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</si>
  <si>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</si>
  <si>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</si>
  <si>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</si>
  <si>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</si>
  <si>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</si>
  <si>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</si>
  <si>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</si>
  <si>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</si>
  <si>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</si>
  <si>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</si>
  <si>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</si>
  <si>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</si>
  <si>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</si>
  <si>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</si>
  <si>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</si>
  <si>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</si>
  <si>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</si>
  <si>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</si>
  <si>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</si>
  <si>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</si>
  <si>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</si>
  <si>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</si>
  <si>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</si>
  <si>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</si>
  <si>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</si>
  <si>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</si>
  <si>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</si>
  <si>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</si>
  <si>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</si>
  <si>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</si>
  <si>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</si>
  <si>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</si>
  <si>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</si>
  <si>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</si>
  <si>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</si>
  <si>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</si>
  <si>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</si>
  <si>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</si>
  <si>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</si>
  <si>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</si>
  <si>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</si>
  <si>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</si>
  <si>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</si>
  <si>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</si>
  <si>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</si>
  <si>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</si>
  <si>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</si>
  <si>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</si>
  <si>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</si>
  <si>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</si>
  <si>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</si>
  <si>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</si>
  <si>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</si>
  <si>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</si>
  <si>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</si>
  <si>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</si>
  <si>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</si>
  <si>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</si>
  <si>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</si>
  <si>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</si>
  <si>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</si>
  <si>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</si>
  <si>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</si>
  <si>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</si>
  <si>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</si>
  <si>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</si>
  <si>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</si>
  <si>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</si>
  <si>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</si>
  <si>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</si>
  <si>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</si>
  <si>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</si>
  <si>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</si>
  <si>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</si>
  <si>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</si>
  <si>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</si>
  <si>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</si>
  <si>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</si>
  <si>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</si>
  <si>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</si>
  <si>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</si>
  <si>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</si>
  <si>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</si>
  <si>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</si>
  <si>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</si>
  <si>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</si>
  <si>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</si>
  <si>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</si>
  <si>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</si>
  <si>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</si>
  <si>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</si>
  <si>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</si>
  <si>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</si>
  <si>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</si>
  <si>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</si>
  <si>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</si>
  <si>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</si>
  <si>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</si>
  <si>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</si>
  <si>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</si>
  <si>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</si>
  <si>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</si>
  <si>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</si>
  <si>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</si>
  <si>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</si>
  <si>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</si>
  <si>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</si>
  <si>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</si>
  <si>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</si>
  <si>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</si>
  <si>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</si>
  <si>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</si>
  <si>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</si>
  <si>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</si>
  <si>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</si>
  <si>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</si>
  <si>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</si>
  <si>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</si>
  <si>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</si>
  <si>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</si>
  <si>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</si>
  <si>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</si>
  <si>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</si>
  <si>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</si>
  <si>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</si>
  <si>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</si>
  <si>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</si>
  <si>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</si>
  <si>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</si>
  <si>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</si>
  <si>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</si>
  <si>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</si>
  <si>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</si>
  <si>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</si>
  <si>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</si>
  <si>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</si>
  <si>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</si>
  <si>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</si>
  <si>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</si>
  <si>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</si>
  <si>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</si>
  <si>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</si>
  <si>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</si>
  <si>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</si>
  <si>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</si>
  <si>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</si>
  <si>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</si>
  <si>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</si>
  <si>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</si>
  <si>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</si>
  <si>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</si>
  <si>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</si>
  <si>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</si>
  <si>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</si>
  <si>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</si>
  <si>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</si>
  <si>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</si>
  <si>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</si>
  <si>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</si>
  <si>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</si>
  <si>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</si>
  <si>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</si>
  <si>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</si>
  <si>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</si>
  <si>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</si>
  <si>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</si>
  <si>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</si>
  <si>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</si>
  <si>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</si>
  <si>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</si>
  <si>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</si>
  <si>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</si>
  <si>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</si>
  <si>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</si>
  <si>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</si>
  <si>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</si>
  <si>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</si>
  <si>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</si>
  <si>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</si>
  <si>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</si>
  <si>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</si>
  <si>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</si>
  <si>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</si>
  <si>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</si>
  <si>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</si>
  <si>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</si>
  <si>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</si>
  <si>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</si>
  <si>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</si>
  <si>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</si>
  <si>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</si>
  <si>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</si>
  <si>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</si>
  <si>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</si>
  <si>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</si>
  <si>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</si>
  <si>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</si>
  <si>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</si>
  <si>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</si>
  <si>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</si>
  <si>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</si>
  <si>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</si>
  <si>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</si>
  <si>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</si>
  <si>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</si>
  <si>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</si>
  <si>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</si>
  <si>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</si>
  <si>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</si>
  <si>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</si>
  <si>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</si>
  <si>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</si>
  <si>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</si>
  <si>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</si>
  <si>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</si>
  <si>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</si>
  <si>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</si>
  <si>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</si>
  <si>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</si>
  <si>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</si>
  <si>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</si>
  <si>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</si>
  <si>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</si>
  <si>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</si>
  <si>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</si>
  <si>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</si>
  <si>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</si>
  <si>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</si>
  <si>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</si>
  <si>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</si>
  <si>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</si>
  <si>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</si>
  <si>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</si>
  <si>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</si>
  <si>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</si>
  <si>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</si>
  <si>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</si>
  <si>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</si>
  <si>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</si>
  <si>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</si>
  <si>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</si>
  <si>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</si>
  <si>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</si>
  <si>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</si>
  <si>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</si>
  <si>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</si>
  <si>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</si>
  <si>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</si>
  <si>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</si>
  <si>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</si>
  <si>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</si>
  <si>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</si>
  <si>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</si>
  <si>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</si>
  <si>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</si>
  <si>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</si>
  <si>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</si>
  <si>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</si>
  <si>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</si>
  <si>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</si>
  <si>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</si>
  <si>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</si>
  <si>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</si>
  <si>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</si>
  <si>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</si>
  <si>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</si>
  <si>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</si>
  <si>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</si>
  <si>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</si>
  <si>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</si>
  <si>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</si>
  <si>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</si>
  <si>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</si>
  <si>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</si>
  <si>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</si>
  <si>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</si>
  <si>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</si>
  <si>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</si>
  <si>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</si>
  <si>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</si>
  <si>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</si>
  <si>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</si>
  <si>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</si>
  <si>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</si>
  <si>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</si>
  <si>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</si>
  <si>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</si>
  <si>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</si>
  <si>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</si>
  <si>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</si>
  <si>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</si>
  <si>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</si>
  <si>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</si>
  <si>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</si>
  <si>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</si>
  <si>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</si>
  <si>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</si>
  <si>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</si>
  <si>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</si>
  <si>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</si>
  <si>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</si>
  <si>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</si>
  <si>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</si>
  <si>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</si>
  <si>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</si>
  <si>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</si>
  <si>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</si>
  <si>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</si>
  <si>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</si>
  <si>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</si>
  <si>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</si>
  <si>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</si>
  <si>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</si>
  <si>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</si>
  <si>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</si>
  <si>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</si>
  <si>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</si>
  <si>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</si>
  <si>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</si>
  <si>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</si>
  <si>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</si>
  <si>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</si>
  <si>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</si>
  <si>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</si>
  <si>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</si>
  <si>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</si>
  <si>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</si>
  <si>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</si>
  <si>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</si>
  <si>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</si>
  <si>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</si>
  <si>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</si>
  <si>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</si>
  <si>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</si>
  <si>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</si>
  <si>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</si>
  <si>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</si>
  <si>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</si>
  <si>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</si>
  <si>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</si>
  <si>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</si>
  <si>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</si>
  <si>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</si>
  <si>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</si>
  <si>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</si>
  <si>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</si>
  <si>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</si>
  <si>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</si>
  <si>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</si>
  <si>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</si>
  <si>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</si>
  <si>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</si>
  <si>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</si>
  <si>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</si>
  <si>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</si>
  <si>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</si>
  <si>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</si>
  <si>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</si>
  <si>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</si>
  <si>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</si>
  <si>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</si>
  <si>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</si>
  <si>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</si>
  <si>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</si>
  <si>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</si>
  <si>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</si>
  <si>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</si>
  <si>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</si>
  <si>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</si>
  <si>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</si>
  <si>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</si>
  <si>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</si>
  <si>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</si>
  <si>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</si>
  <si>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</si>
  <si>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</si>
  <si>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</si>
  <si>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</si>
  <si>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</si>
  <si>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</si>
  <si>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</si>
  <si>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</si>
  <si>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</si>
  <si>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</si>
  <si>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</si>
  <si>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</si>
  <si>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</si>
  <si>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</si>
  <si>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</si>
  <si>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</si>
  <si>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</si>
  <si>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</si>
  <si>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</si>
  <si>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</si>
  <si>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</si>
  <si>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</si>
  <si>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</si>
  <si>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</si>
  <si>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</si>
  <si>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</si>
  <si>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</si>
  <si>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</si>
  <si>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</si>
  <si>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</si>
  <si>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</si>
  <si>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</si>
  <si>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</si>
  <si>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</si>
  <si>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</si>
  <si>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</si>
  <si>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</si>
  <si>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</si>
  <si>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</si>
  <si>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</si>
  <si>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</si>
  <si>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</si>
  <si>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</si>
  <si>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</si>
  <si>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</si>
  <si>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</si>
  <si>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</si>
  <si>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</si>
  <si>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</si>
  <si>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</si>
  <si>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</si>
  <si>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</si>
  <si>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</si>
  <si>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</si>
  <si>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</si>
  <si>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</si>
  <si>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</si>
  <si>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</si>
  <si>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</si>
  <si>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</si>
  <si>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</si>
  <si>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</si>
  <si>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</si>
  <si>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</si>
  <si>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</si>
  <si>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</si>
  <si>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</si>
  <si>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</si>
  <si>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</si>
  <si>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</si>
  <si>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</si>
  <si>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</si>
  <si>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</si>
  <si>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</si>
  <si>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</si>
  <si>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</si>
  <si>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</si>
  <si>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</si>
  <si>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</si>
  <si>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</si>
  <si>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</si>
  <si>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</si>
  <si>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</si>
  <si>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</si>
  <si>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</si>
  <si>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</si>
  <si>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</si>
  <si>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</si>
  <si>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</si>
  <si>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</si>
  <si>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</si>
  <si>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</si>
  <si>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</si>
  <si>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</si>
  <si>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</si>
  <si>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</si>
  <si>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</si>
  <si>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</si>
  <si>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</si>
  <si>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</si>
  <si>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</si>
  <si>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</si>
  <si>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</si>
  <si>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</si>
  <si>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</si>
  <si>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</si>
  <si>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</si>
  <si>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</si>
  <si>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</si>
  <si>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</si>
  <si>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</si>
  <si>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</si>
  <si>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</si>
  <si>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</si>
  <si>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</si>
  <si>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</si>
  <si>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</si>
  <si>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</si>
  <si>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</si>
  <si>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</si>
  <si>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</si>
  <si>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</si>
  <si>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</si>
  <si>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</si>
  <si>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</si>
  <si>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</si>
  <si>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</si>
  <si>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</si>
  <si>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</si>
  <si>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</si>
  <si>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</si>
  <si>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</si>
  <si>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</si>
  <si>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</si>
  <si>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</si>
  <si>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</si>
  <si>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</si>
  <si>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</si>
  <si>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</si>
  <si>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</si>
  <si>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</si>
  <si>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</si>
  <si>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</si>
  <si>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</si>
  <si>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</si>
  <si>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</si>
  <si>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</si>
  <si>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</si>
  <si>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</si>
  <si>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</si>
  <si>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</si>
  <si>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</si>
  <si>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</si>
  <si>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</si>
  <si>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</si>
  <si>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</si>
  <si>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</si>
  <si>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</si>
  <si>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</si>
  <si>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</si>
  <si>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</si>
  <si>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</si>
  <si>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</si>
  <si>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</si>
  <si>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</si>
  <si>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</si>
  <si>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</si>
  <si>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</si>
  <si>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</si>
  <si>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</si>
  <si>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</si>
  <si>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</si>
  <si>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</si>
  <si>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</si>
  <si>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</si>
  <si>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</si>
  <si>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</si>
  <si>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</si>
  <si>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</si>
  <si>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</si>
  <si>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</si>
  <si>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</si>
  <si>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</si>
  <si>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</si>
  <si>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</si>
  <si>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</si>
  <si>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</si>
  <si>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</si>
  <si>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INSTITUTO MUNICIPAL DE INVESTIGACION, PLANEACION Y ESTADISTICA</t>
  </si>
  <si>
    <t>a) APP 1                          NO APLICA</t>
  </si>
  <si>
    <t>31120M06P010000 DIRECCION GENERAL</t>
  </si>
  <si>
    <t>31120M06P020000 DIRECCION DE PLANEACION</t>
  </si>
  <si>
    <t>31120M06P030000 COORDINACION ADMINISTRATIVA</t>
  </si>
  <si>
    <t>31120M06P040000 COORDINACION COPLADEM</t>
  </si>
  <si>
    <t>31120M06P050000 DIRECCION DE PROYECTOS</t>
  </si>
  <si>
    <t>Año en Cuestión
(de iniciativa de Ley) © 2024</t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</si>
  <si>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 2024</t>
    </r>
  </si>
  <si>
    <t>El Instituto Municipal de Investigación, Planeación y Estadística, no cuenta con estudios</t>
  </si>
  <si>
    <t>actuariales que reportar durante el ejercicio.</t>
  </si>
  <si>
    <t>Al 31 de Diciembre de 2023 y al 30 de Septiembre de 2024 (b)</t>
  </si>
  <si>
    <t>Del 01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</si>
</sst>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0" fillId="0" borderId="14" xfId="0" applyNumberForma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abSelected="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5" customHeight="1" x14ac:dyDescent="0.25">
      <c r="A1" s="161" t="s">
        <v>0</v>
      </c>
      <c r="B1" s="162"/>
      <c r="C1" s="162"/>
      <c r="D1" s="162"/>
      <c r="E1" s="162"/>
      <c r="F1" s="163"/>
    </row>
    <row r="2" spans="1:6" ht="15" customHeight="1" x14ac:dyDescent="0.25">
      <c r="A2" s="110" t="s">
        <v>587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598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581</v>
      </c>
      <c r="C6" s="1" t="s">
        <v>582</v>
      </c>
      <c r="D6" s="42" t="s">
        <v>4</v>
      </c>
      <c r="E6" s="41" t="s">
        <v>581</v>
      </c>
      <c r="F6" s="1" t="s">
        <v>582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584830.01</v>
      </c>
      <c r="C9" s="47">
        <f>SUM(C10:C16)</f>
        <v>1740970.84</v>
      </c>
      <c r="D9" s="46" t="s">
        <v>10</v>
      </c>
      <c r="E9" s="47">
        <f>SUM(E10:E18)</f>
        <v>256780.54</v>
      </c>
      <c r="F9" s="47">
        <f>SUM(F10:F18)</f>
        <v>1698296.78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47">
        <v>0</v>
      </c>
      <c r="F10" s="47">
        <v>51678.3</v>
      </c>
    </row>
    <row r="11" spans="1:6" x14ac:dyDescent="0.25">
      <c r="A11" s="48" t="s">
        <v>13</v>
      </c>
      <c r="B11" s="47">
        <v>584830.01</v>
      </c>
      <c r="C11" s="47">
        <v>1740970.84</v>
      </c>
      <c r="D11" s="48" t="s">
        <v>14</v>
      </c>
      <c r="E11" s="47">
        <v>0</v>
      </c>
      <c r="F11" s="47">
        <v>1300503.6399999999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256780.54</v>
      </c>
      <c r="F16" s="47">
        <v>346114.84</v>
      </c>
    </row>
    <row r="17" spans="1:6" x14ac:dyDescent="0.25">
      <c r="A17" s="46" t="s">
        <v>25</v>
      </c>
      <c r="B17" s="47">
        <f>SUM(B18:B24)</f>
        <v>1494.4</v>
      </c>
      <c r="C17" s="47">
        <f>SUM(C18:C24)</f>
        <v>0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0</v>
      </c>
      <c r="C20" s="47">
        <v>0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1494.4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617684.82999999996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617684.82999999996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586324.41</v>
      </c>
      <c r="C47" s="4">
        <f>C9+C17+C25+C31+C37+C38+C41</f>
        <v>1740970.84</v>
      </c>
      <c r="D47" s="2" t="s">
        <v>84</v>
      </c>
      <c r="E47" s="4">
        <f>E9+E19+E23+E26+E27+E31+E38+E42</f>
        <v>874465.37</v>
      </c>
      <c r="F47" s="4">
        <f>F9+F19+F23+F26+F27+F31+F38+F42</f>
        <v>1698296.78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3903333.5</v>
      </c>
      <c r="C53" s="47">
        <v>4096889.29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0</v>
      </c>
      <c r="C54" s="47">
        <v>0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-2496903.52</v>
      </c>
      <c r="C55" s="47">
        <v>-2700928.1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874465.37</v>
      </c>
      <c r="F59" s="4">
        <f>F47+F57</f>
        <v>1698296.78</v>
      </c>
    </row>
    <row r="60" spans="1:6" x14ac:dyDescent="0.25">
      <c r="A60" s="3" t="s">
        <v>104</v>
      </c>
      <c r="B60" s="4">
        <f>SUM(B50:B58)</f>
        <v>1406429.98</v>
      </c>
      <c r="C60" s="4">
        <f>SUM(C50:C58)</f>
        <v>1395961.19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1992754.3900000001</v>
      </c>
      <c r="C62" s="4">
        <f>SUM(C47+C60)</f>
        <v>3136932.0300000003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">
        <f>SUM(E64:E66)</f>
        <v>383465</v>
      </c>
      <c r="F63" s="4">
        <f>SUM(F64:F66)</f>
        <v>383465</v>
      </c>
    </row>
    <row r="64" spans="1:6" x14ac:dyDescent="0.25">
      <c r="A64" s="45"/>
      <c r="B64" s="45"/>
      <c r="C64" s="45"/>
      <c r="D64" s="46" t="s">
        <v>108</v>
      </c>
      <c r="E64" s="47">
        <v>190000</v>
      </c>
      <c r="F64" s="47">
        <v>190000</v>
      </c>
    </row>
    <row r="65" spans="1:6" x14ac:dyDescent="0.25">
      <c r="A65" s="45"/>
      <c r="B65" s="45"/>
      <c r="C65" s="45"/>
      <c r="D65" s="50" t="s">
        <v>109</v>
      </c>
      <c r="E65" s="47">
        <v>193465</v>
      </c>
      <c r="F65" s="47">
        <v>193465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">
        <f>SUM(E69:E73)</f>
        <v>734824.02000000037</v>
      </c>
      <c r="F68" s="4">
        <f>SUM(F69:F73)</f>
        <v>1055170.25</v>
      </c>
    </row>
    <row r="69" spans="1:6" x14ac:dyDescent="0.25">
      <c r="A69" s="53"/>
      <c r="B69" s="45"/>
      <c r="C69" s="45"/>
      <c r="D69" s="46" t="s">
        <v>112</v>
      </c>
      <c r="E69" s="47">
        <v>-309564.84999999963</v>
      </c>
      <c r="F69" s="47">
        <v>-188153.54</v>
      </c>
    </row>
    <row r="70" spans="1:6" x14ac:dyDescent="0.25">
      <c r="A70" s="53"/>
      <c r="B70" s="45"/>
      <c r="C70" s="45"/>
      <c r="D70" s="46" t="s">
        <v>113</v>
      </c>
      <c r="E70" s="47">
        <v>1044388.87</v>
      </c>
      <c r="F70" s="47">
        <v>1243323.79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1118289.0200000005</v>
      </c>
      <c r="F79" s="4">
        <f>F63+F68+F75</f>
        <v>1438635.25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1992754.3900000006</v>
      </c>
      <c r="F81" s="4">
        <f>F59+F79</f>
        <v>3136932.0300000003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E47:F47 E50:F81 E9:F45 B9:C62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47 B17:C17 B25:C30 B59:C62 E19:F38 E42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G37"/>
  <sheetViews>
    <sheetView showGridLines="0" topLeftCell="B1" zoomScale="75" zoomScaleNormal="75" workbookViewId="0">
      <selection activeCell="G31" sqref="G3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446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INVESTIGACION, PLANEACION Y ESTADISTICA</v>
      </c>
      <c r="B2" s="183"/>
      <c r="C2" s="183"/>
      <c r="D2" s="183"/>
      <c r="E2" s="183"/>
      <c r="F2" s="183"/>
      <c r="G2" s="184"/>
    </row>
    <row r="3" spans="1:7" x14ac:dyDescent="0.25">
      <c r="A3" s="179" t="s">
        <v>447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448</v>
      </c>
      <c r="B5" s="174"/>
      <c r="C5" s="174"/>
      <c r="D5" s="174"/>
      <c r="E5" s="174"/>
      <c r="F5" s="174"/>
      <c r="G5" s="175"/>
    </row>
    <row r="6" spans="1:7" ht="45" x14ac:dyDescent="0.25">
      <c r="A6" s="139" t="s">
        <v>573</v>
      </c>
      <c r="B6" s="7" t="s">
        <v>594</v>
      </c>
      <c r="C6" s="33">
        <v>2025</v>
      </c>
      <c r="D6" s="33">
        <v>2026</v>
      </c>
      <c r="E6" s="33">
        <v>2027</v>
      </c>
      <c r="F6" s="33">
        <v>2028</v>
      </c>
      <c r="G6" s="33">
        <v>2029</v>
      </c>
    </row>
    <row r="7" spans="1:7" ht="15.75" customHeight="1" x14ac:dyDescent="0.25">
      <c r="A7" s="26" t="s">
        <v>557</v>
      </c>
      <c r="B7" s="119">
        <f>SUM(B8:B19)</f>
        <v>17812746.66</v>
      </c>
      <c r="C7" s="119">
        <f t="shared" ref="C7:G7" si="0">SUM(C8:C19)</f>
        <v>18312964.66</v>
      </c>
      <c r="D7" s="119">
        <f t="shared" si="0"/>
        <v>19228612.899999999</v>
      </c>
      <c r="E7" s="119">
        <f t="shared" si="0"/>
        <v>20190043.530000001</v>
      </c>
      <c r="F7" s="119">
        <f t="shared" si="0"/>
        <v>21199545.719999999</v>
      </c>
      <c r="G7" s="119">
        <f t="shared" si="0"/>
        <v>22259523</v>
      </c>
    </row>
    <row r="8" spans="1:7" x14ac:dyDescent="0.25">
      <c r="A8" s="58" t="s">
        <v>558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559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560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490</v>
      </c>
      <c r="B14" s="75">
        <v>365386.07</v>
      </c>
      <c r="C14" s="75">
        <v>380001.51</v>
      </c>
      <c r="D14" s="75">
        <v>399001.59</v>
      </c>
      <c r="E14" s="75">
        <v>418951.66</v>
      </c>
      <c r="F14" s="75">
        <v>439899.25</v>
      </c>
      <c r="G14" s="75">
        <v>461894.21</v>
      </c>
    </row>
    <row r="15" spans="1:7" x14ac:dyDescent="0.25">
      <c r="A15" s="58" t="s">
        <v>491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562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493</v>
      </c>
      <c r="B17" s="75">
        <v>17447360.59</v>
      </c>
      <c r="C17" s="75">
        <v>17932963.149999999</v>
      </c>
      <c r="D17" s="75">
        <v>18829611.309999999</v>
      </c>
      <c r="E17" s="75">
        <v>19771091.870000001</v>
      </c>
      <c r="F17" s="75">
        <v>20759646.469999999</v>
      </c>
      <c r="G17" s="75">
        <v>21797628.789999999</v>
      </c>
    </row>
    <row r="18" spans="1:7" x14ac:dyDescent="0.25">
      <c r="A18" s="58" t="s">
        <v>563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564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572</v>
      </c>
      <c r="B20" s="75"/>
      <c r="C20" s="75"/>
      <c r="D20" s="75"/>
      <c r="E20" s="75"/>
      <c r="F20" s="75"/>
      <c r="G20" s="75"/>
    </row>
    <row r="21" spans="1:7" x14ac:dyDescent="0.25">
      <c r="A21" s="3" t="s">
        <v>565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566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499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572</v>
      </c>
      <c r="B27" s="76"/>
      <c r="C27" s="76"/>
      <c r="D27" s="76"/>
      <c r="E27" s="76"/>
      <c r="F27" s="76"/>
      <c r="G27" s="76"/>
    </row>
    <row r="28" spans="1:7" x14ac:dyDescent="0.25">
      <c r="A28" s="3" t="s">
        <v>569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572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571</v>
      </c>
      <c r="B31" s="119">
        <f>B21+B7+B28</f>
        <v>17812746.66</v>
      </c>
      <c r="C31" s="119">
        <f t="shared" ref="C31:G31" si="3">C21+C7+C28</f>
        <v>18312964.66</v>
      </c>
      <c r="D31" s="119">
        <f t="shared" si="3"/>
        <v>19228612.899999999</v>
      </c>
      <c r="E31" s="119">
        <f t="shared" si="3"/>
        <v>20190043.530000001</v>
      </c>
      <c r="F31" s="119">
        <f t="shared" si="3"/>
        <v>21199545.719999999</v>
      </c>
      <c r="G31" s="119">
        <f t="shared" si="3"/>
        <v>22259523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290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292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00000000-0002-0000-09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5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G30"/>
  <sheetViews>
    <sheetView showGridLines="0" zoomScale="75" zoomScaleNormal="75" workbookViewId="0">
      <selection activeCell="G29" sqref="G29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465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INVESTIGACION, PLANEACION Y ESTADISTICA</v>
      </c>
      <c r="B2" s="183"/>
      <c r="C2" s="183"/>
      <c r="D2" s="183"/>
      <c r="E2" s="183"/>
      <c r="F2" s="183"/>
      <c r="G2" s="184"/>
    </row>
    <row r="3" spans="1:7" x14ac:dyDescent="0.25">
      <c r="A3" s="179" t="s">
        <v>466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448</v>
      </c>
      <c r="B5" s="174"/>
      <c r="C5" s="174"/>
      <c r="D5" s="174"/>
      <c r="E5" s="174"/>
      <c r="F5" s="174"/>
      <c r="G5" s="175"/>
    </row>
    <row r="6" spans="1:7" ht="45" x14ac:dyDescent="0.25">
      <c r="A6" s="139" t="s">
        <v>573</v>
      </c>
      <c r="B6" s="7" t="s">
        <v>594</v>
      </c>
      <c r="C6" s="33">
        <v>2025</v>
      </c>
      <c r="D6" s="33">
        <v>2026</v>
      </c>
      <c r="E6" s="33">
        <v>2027</v>
      </c>
      <c r="F6" s="33">
        <v>2028</v>
      </c>
      <c r="G6" s="33">
        <v>2029</v>
      </c>
    </row>
    <row r="7" spans="1:7" ht="15.75" customHeight="1" x14ac:dyDescent="0.25">
      <c r="A7" s="26" t="s">
        <v>468</v>
      </c>
      <c r="B7" s="119">
        <f t="shared" ref="B7:G7" si="0">SUM(B8:B16)</f>
        <v>17812746.66</v>
      </c>
      <c r="C7" s="119">
        <f t="shared" si="0"/>
        <v>18312964.66</v>
      </c>
      <c r="D7" s="119">
        <f t="shared" si="0"/>
        <v>19228612.899999999</v>
      </c>
      <c r="E7" s="119">
        <f t="shared" si="0"/>
        <v>20190043.530000001</v>
      </c>
      <c r="F7" s="119">
        <f t="shared" si="0"/>
        <v>21199545.719999999</v>
      </c>
      <c r="G7" s="119">
        <f t="shared" si="0"/>
        <v>22259523</v>
      </c>
    </row>
    <row r="8" spans="1:7" x14ac:dyDescent="0.25">
      <c r="A8" s="58" t="s">
        <v>574</v>
      </c>
      <c r="B8" s="75">
        <v>14415502.359999999</v>
      </c>
      <c r="C8" s="75">
        <v>14806080.18</v>
      </c>
      <c r="D8" s="75">
        <v>15546384.199999999</v>
      </c>
      <c r="E8" s="75">
        <v>16323703.390000001</v>
      </c>
      <c r="F8" s="75">
        <v>17139888.57</v>
      </c>
      <c r="G8" s="75">
        <v>17996883</v>
      </c>
    </row>
    <row r="9" spans="1:7" ht="15.75" customHeight="1" x14ac:dyDescent="0.25">
      <c r="A9" s="58" t="s">
        <v>575</v>
      </c>
      <c r="B9" s="75">
        <v>620043.55000000005</v>
      </c>
      <c r="C9" s="75">
        <v>681400</v>
      </c>
      <c r="D9" s="75">
        <v>715470</v>
      </c>
      <c r="E9" s="75">
        <v>751243.5</v>
      </c>
      <c r="F9" s="75">
        <v>788805.68</v>
      </c>
      <c r="G9" s="75">
        <v>828245.96</v>
      </c>
    </row>
    <row r="10" spans="1:7" x14ac:dyDescent="0.25">
      <c r="A10" s="58" t="s">
        <v>471</v>
      </c>
      <c r="B10" s="75">
        <v>2777200.75</v>
      </c>
      <c r="C10" s="75">
        <v>2825484.48</v>
      </c>
      <c r="D10" s="75">
        <v>2966758.7</v>
      </c>
      <c r="E10" s="75">
        <v>3115096.64</v>
      </c>
      <c r="F10" s="75">
        <v>3270851.47</v>
      </c>
      <c r="G10" s="75">
        <v>3434394.04</v>
      </c>
    </row>
    <row r="11" spans="1:7" x14ac:dyDescent="0.25">
      <c r="A11" s="58" t="s">
        <v>472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576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478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575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477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572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480</v>
      </c>
      <c r="B29" s="119">
        <f>B18+B7</f>
        <v>17812746.66</v>
      </c>
      <c r="C29" s="119">
        <f t="shared" ref="C29:G29" si="2">C18+C7</f>
        <v>18312964.66</v>
      </c>
      <c r="D29" s="119">
        <f t="shared" si="2"/>
        <v>19228612.899999999</v>
      </c>
      <c r="E29" s="119">
        <f t="shared" si="2"/>
        <v>20190043.530000001</v>
      </c>
      <c r="F29" s="119">
        <f t="shared" si="2"/>
        <v>21199545.719999999</v>
      </c>
      <c r="G29" s="119">
        <f t="shared" si="2"/>
        <v>22259523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00000000-0002-0000-0A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1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G39"/>
  <sheetViews>
    <sheetView showGridLines="0" zoomScale="75" zoomScaleNormal="75" workbookViewId="0">
      <selection activeCell="G17" sqref="G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481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INVESTIGACION, PLANEACION Y ESTADISTICA</v>
      </c>
      <c r="B2" s="183"/>
      <c r="C2" s="183"/>
      <c r="D2" s="183"/>
      <c r="E2" s="183"/>
      <c r="F2" s="183"/>
      <c r="G2" s="184"/>
    </row>
    <row r="3" spans="1:7" x14ac:dyDescent="0.25">
      <c r="A3" s="179" t="s">
        <v>482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ht="30" x14ac:dyDescent="0.25">
      <c r="A5" s="139" t="s">
        <v>449</v>
      </c>
      <c r="B5" s="7">
        <v>2019</v>
      </c>
      <c r="C5" s="33">
        <v>2020</v>
      </c>
      <c r="D5" s="33">
        <v>2021</v>
      </c>
      <c r="E5" s="33">
        <v>2022</v>
      </c>
      <c r="F5" s="33">
        <v>2023</v>
      </c>
      <c r="G5" s="33" t="s">
        <v>595</v>
      </c>
    </row>
    <row r="6" spans="1:7" ht="15.75" customHeight="1" x14ac:dyDescent="0.25">
      <c r="A6" s="26" t="s">
        <v>451</v>
      </c>
      <c r="B6" s="119">
        <f>SUM(B7:B18)</f>
        <v>14034015.6</v>
      </c>
      <c r="C6" s="119">
        <f t="shared" ref="C6:G6" si="0">SUM(C7:C18)</f>
        <v>13450704.119999999</v>
      </c>
      <c r="D6" s="119">
        <f t="shared" si="0"/>
        <v>14718720.91</v>
      </c>
      <c r="E6" s="119">
        <f t="shared" si="0"/>
        <v>16621487.819999998</v>
      </c>
      <c r="F6" s="119">
        <f t="shared" si="0"/>
        <v>18388183.419999998</v>
      </c>
      <c r="G6" s="119">
        <f t="shared" si="0"/>
        <v>7312830.2000000002</v>
      </c>
    </row>
    <row r="7" spans="1:7" x14ac:dyDescent="0.25">
      <c r="A7" s="58" t="s">
        <v>558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561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490</v>
      </c>
      <c r="B13" s="75">
        <v>0</v>
      </c>
      <c r="C13" s="75">
        <v>0</v>
      </c>
      <c r="D13" s="75">
        <v>89469.66</v>
      </c>
      <c r="E13" s="75">
        <v>169606.68</v>
      </c>
      <c r="F13" s="75">
        <v>292251.81</v>
      </c>
      <c r="G13" s="75">
        <v>242209.61</v>
      </c>
    </row>
    <row r="14" spans="1:7" x14ac:dyDescent="0.25">
      <c r="A14" s="58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493</v>
      </c>
      <c r="B16" s="75">
        <v>14034015.6</v>
      </c>
      <c r="C16" s="75">
        <v>13450704.119999999</v>
      </c>
      <c r="D16" s="75">
        <v>14629251.25</v>
      </c>
      <c r="E16" s="75">
        <v>16446441.119999999</v>
      </c>
      <c r="F16" s="75">
        <v>18095931.609999999</v>
      </c>
      <c r="G16" s="75">
        <v>7070620.5899999999</v>
      </c>
    </row>
    <row r="17" spans="1:7" x14ac:dyDescent="0.25">
      <c r="A17" s="58" t="s">
        <v>563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564</v>
      </c>
      <c r="B18" s="75">
        <v>0</v>
      </c>
      <c r="C18" s="75">
        <v>0</v>
      </c>
      <c r="D18" s="75">
        <v>0</v>
      </c>
      <c r="E18" s="75">
        <v>5440.02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457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566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461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288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501</v>
      </c>
      <c r="B30" s="119">
        <f>B20+B6+B27</f>
        <v>14034015.6</v>
      </c>
      <c r="C30" s="119">
        <f t="shared" ref="C30:G30" si="3">C20+C6+C27</f>
        <v>13450704.119999999</v>
      </c>
      <c r="D30" s="119">
        <f t="shared" si="3"/>
        <v>14718720.91</v>
      </c>
      <c r="E30" s="119">
        <f t="shared" si="3"/>
        <v>16621487.819999998</v>
      </c>
      <c r="F30" s="119">
        <f t="shared" si="3"/>
        <v>18388183.419999998</v>
      </c>
      <c r="G30" s="119">
        <f t="shared" si="3"/>
        <v>7312830.2000000002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290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463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292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579</v>
      </c>
    </row>
    <row r="39" spans="1:7" x14ac:dyDescent="0.25">
      <c r="A39" t="s">
        <v>580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2 B17:G17 B14:G15 B13:C13 B19:G30 B18:D18 F18:G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G32"/>
  <sheetViews>
    <sheetView showGridLines="0" zoomScale="75" zoomScaleNormal="75" workbookViewId="0">
      <selection activeCell="G12" sqref="G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506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INVESTIGACION, PLANEACION Y ESTADISTICA</v>
      </c>
      <c r="B2" s="183"/>
      <c r="C2" s="183"/>
      <c r="D2" s="183"/>
      <c r="E2" s="183"/>
      <c r="F2" s="183"/>
      <c r="G2" s="184"/>
    </row>
    <row r="3" spans="1:7" x14ac:dyDescent="0.25">
      <c r="A3" s="179" t="s">
        <v>507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ht="30" x14ac:dyDescent="0.25">
      <c r="A5" s="139" t="s">
        <v>449</v>
      </c>
      <c r="B5" s="7">
        <v>2019</v>
      </c>
      <c r="C5" s="33">
        <v>2020</v>
      </c>
      <c r="D5" s="33">
        <v>2021</v>
      </c>
      <c r="E5" s="33">
        <v>2022</v>
      </c>
      <c r="F5" s="33">
        <v>2023</v>
      </c>
      <c r="G5" s="33" t="s">
        <v>595</v>
      </c>
    </row>
    <row r="6" spans="1:7" ht="15.75" customHeight="1" x14ac:dyDescent="0.25">
      <c r="A6" s="26" t="s">
        <v>468</v>
      </c>
      <c r="B6" s="119">
        <f t="shared" ref="B6:G6" si="0">SUM(B7:B15)</f>
        <v>14033933.6</v>
      </c>
      <c r="C6" s="119">
        <f t="shared" si="0"/>
        <v>13445167.149999999</v>
      </c>
      <c r="D6" s="119">
        <f t="shared" si="0"/>
        <v>14713280.890000001</v>
      </c>
      <c r="E6" s="119">
        <f t="shared" si="0"/>
        <v>16621487.819999998</v>
      </c>
      <c r="F6" s="119">
        <f t="shared" si="0"/>
        <v>18355889.120000001</v>
      </c>
      <c r="G6" s="119">
        <f t="shared" si="0"/>
        <v>7632863.8399999999</v>
      </c>
    </row>
    <row r="7" spans="1:7" x14ac:dyDescent="0.25">
      <c r="A7" s="58" t="s">
        <v>574</v>
      </c>
      <c r="B7" s="75">
        <v>10680284.889999999</v>
      </c>
      <c r="C7" s="75">
        <v>11902949.459999999</v>
      </c>
      <c r="D7" s="75">
        <v>13243638.26</v>
      </c>
      <c r="E7" s="75">
        <v>12996357.149999999</v>
      </c>
      <c r="F7" s="75">
        <v>13409464.73</v>
      </c>
      <c r="G7" s="75">
        <v>6838230.8099999996</v>
      </c>
    </row>
    <row r="8" spans="1:7" ht="15.75" customHeight="1" x14ac:dyDescent="0.25">
      <c r="A8" s="58" t="s">
        <v>575</v>
      </c>
      <c r="B8" s="75">
        <v>466785.4</v>
      </c>
      <c r="C8" s="75">
        <v>435049</v>
      </c>
      <c r="D8" s="75">
        <v>524886.94999999995</v>
      </c>
      <c r="E8" s="75">
        <v>651571.34000000008</v>
      </c>
      <c r="F8" s="75">
        <v>600707.78</v>
      </c>
      <c r="G8" s="75">
        <v>283036.69</v>
      </c>
    </row>
    <row r="9" spans="1:7" x14ac:dyDescent="0.25">
      <c r="A9" s="58" t="s">
        <v>471</v>
      </c>
      <c r="B9" s="75">
        <v>2796959.59</v>
      </c>
      <c r="C9" s="75">
        <v>939949.69</v>
      </c>
      <c r="D9" s="75">
        <v>824981.72</v>
      </c>
      <c r="E9" s="75">
        <v>1949694.47</v>
      </c>
      <c r="F9" s="75">
        <v>4053726.27</v>
      </c>
      <c r="G9" s="75">
        <v>428111.14</v>
      </c>
    </row>
    <row r="10" spans="1:7" x14ac:dyDescent="0.25">
      <c r="A10" s="58" t="s">
        <v>472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576</v>
      </c>
      <c r="B11" s="75">
        <v>89903.72</v>
      </c>
      <c r="C11" s="75">
        <v>167219</v>
      </c>
      <c r="D11" s="75">
        <v>119773.96</v>
      </c>
      <c r="E11" s="75">
        <v>1023864.86</v>
      </c>
      <c r="F11" s="75">
        <v>291990.34000000003</v>
      </c>
      <c r="G11" s="75">
        <v>83485.2</v>
      </c>
    </row>
    <row r="12" spans="1:7" x14ac:dyDescent="0.25">
      <c r="A12" s="58" t="s">
        <v>474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478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574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575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471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576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572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480</v>
      </c>
      <c r="B28" s="119">
        <f>B17+B6</f>
        <v>14033933.6</v>
      </c>
      <c r="C28" s="119">
        <f t="shared" ref="C28:G28" si="2">C17+C6</f>
        <v>13445167.149999999</v>
      </c>
      <c r="D28" s="119">
        <f t="shared" si="2"/>
        <v>14713280.890000001</v>
      </c>
      <c r="E28" s="119">
        <f t="shared" si="2"/>
        <v>16621487.819999998</v>
      </c>
      <c r="F28" s="119">
        <f t="shared" si="2"/>
        <v>18355889.120000001</v>
      </c>
      <c r="G28" s="119">
        <f t="shared" si="2"/>
        <v>7632863.8399999999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577</v>
      </c>
    </row>
    <row r="32" spans="1:7" x14ac:dyDescent="0.25">
      <c r="A32" t="s">
        <v>578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00000000-0002-0000-0C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0:G10 B12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F67"/>
  <sheetViews>
    <sheetView showGridLines="0" zoomScale="75" zoomScaleNormal="75" workbookViewId="0">
      <selection activeCell="B16" sqref="B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0" t="s">
        <v>510</v>
      </c>
      <c r="B1" s="162"/>
      <c r="C1" s="162"/>
      <c r="D1" s="162"/>
      <c r="E1" s="162"/>
      <c r="F1" s="162"/>
    </row>
    <row r="2" spans="1:6" x14ac:dyDescent="0.25">
      <c r="A2" s="182" t="str">
        <f>'Formato 1'!A2</f>
        <v>INSTITUTO MUNICIPAL DE INVESTIGACION, PLANEACION Y ESTADISTICA</v>
      </c>
      <c r="B2" s="183"/>
      <c r="C2" s="183"/>
      <c r="D2" s="183"/>
      <c r="E2" s="183"/>
      <c r="F2" s="184"/>
    </row>
    <row r="3" spans="1:6" x14ac:dyDescent="0.25">
      <c r="A3" s="179" t="s">
        <v>511</v>
      </c>
      <c r="B3" s="180"/>
      <c r="C3" s="180"/>
      <c r="D3" s="180"/>
      <c r="E3" s="180"/>
      <c r="F3" s="181"/>
    </row>
    <row r="4" spans="1:6" ht="30" x14ac:dyDescent="0.25">
      <c r="A4" s="139" t="s">
        <v>449</v>
      </c>
      <c r="B4" s="7" t="s">
        <v>512</v>
      </c>
      <c r="C4" s="33" t="s">
        <v>513</v>
      </c>
      <c r="D4" s="33" t="s">
        <v>514</v>
      </c>
      <c r="E4" s="33" t="s">
        <v>515</v>
      </c>
      <c r="F4" s="33" t="s">
        <v>516</v>
      </c>
    </row>
    <row r="5" spans="1:6" ht="15.75" customHeight="1" x14ac:dyDescent="0.25">
      <c r="A5" s="143" t="s">
        <v>517</v>
      </c>
      <c r="B5" s="148"/>
      <c r="C5" s="148"/>
      <c r="D5" s="148"/>
      <c r="E5" s="148"/>
      <c r="F5" s="148"/>
    </row>
    <row r="6" spans="1:6" ht="30" x14ac:dyDescent="0.25">
      <c r="A6" s="146" t="s">
        <v>518</v>
      </c>
      <c r="B6" s="145"/>
      <c r="C6" s="145"/>
      <c r="D6" s="145"/>
      <c r="E6" s="145"/>
      <c r="F6" s="145"/>
    </row>
    <row r="7" spans="1:6" ht="15.75" customHeight="1" x14ac:dyDescent="0.25">
      <c r="A7" s="146" t="s">
        <v>519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520</v>
      </c>
      <c r="B9" s="145"/>
      <c r="C9" s="145"/>
      <c r="D9" s="145"/>
      <c r="E9" s="145"/>
      <c r="F9" s="145"/>
    </row>
    <row r="10" spans="1:6" x14ac:dyDescent="0.25">
      <c r="A10" s="146" t="s">
        <v>521</v>
      </c>
      <c r="B10" s="155"/>
      <c r="C10" s="155"/>
      <c r="D10" s="155"/>
      <c r="E10" s="155"/>
      <c r="F10" s="155"/>
    </row>
    <row r="11" spans="1:6" x14ac:dyDescent="0.25">
      <c r="A11" s="67" t="s">
        <v>522</v>
      </c>
      <c r="B11" s="155"/>
      <c r="C11" s="155"/>
      <c r="D11" s="155"/>
      <c r="E11" s="155"/>
      <c r="F11" s="155"/>
    </row>
    <row r="12" spans="1:6" x14ac:dyDescent="0.25">
      <c r="A12" s="67" t="s">
        <v>523</v>
      </c>
      <c r="B12" s="155"/>
      <c r="C12" s="155"/>
      <c r="D12" s="155"/>
      <c r="E12" s="155"/>
      <c r="F12" s="155"/>
    </row>
    <row r="13" spans="1:6" x14ac:dyDescent="0.25">
      <c r="A13" s="67" t="s">
        <v>524</v>
      </c>
      <c r="B13" s="155"/>
      <c r="C13" s="155"/>
      <c r="D13" s="155"/>
      <c r="E13" s="155"/>
      <c r="F13" s="155"/>
    </row>
    <row r="14" spans="1:6" x14ac:dyDescent="0.25">
      <c r="A14" s="146" t="s">
        <v>525</v>
      </c>
      <c r="B14" s="160" t="s">
        <v>596</v>
      </c>
      <c r="C14" s="155"/>
      <c r="D14" s="155"/>
      <c r="E14" s="155"/>
      <c r="F14" s="155"/>
    </row>
    <row r="15" spans="1:6" x14ac:dyDescent="0.25">
      <c r="A15" s="67" t="s">
        <v>522</v>
      </c>
      <c r="B15" s="160" t="s">
        <v>597</v>
      </c>
      <c r="C15" s="155"/>
      <c r="D15" s="155"/>
      <c r="E15" s="155"/>
      <c r="F15" s="155"/>
    </row>
    <row r="16" spans="1:6" x14ac:dyDescent="0.25">
      <c r="A16" s="67" t="s">
        <v>523</v>
      </c>
      <c r="B16" s="156"/>
      <c r="C16" s="156"/>
      <c r="D16" s="156"/>
      <c r="E16" s="156"/>
      <c r="F16" s="156"/>
    </row>
    <row r="17" spans="1:6" x14ac:dyDescent="0.25">
      <c r="A17" s="67" t="s">
        <v>524</v>
      </c>
      <c r="B17" s="157"/>
      <c r="C17" s="157"/>
      <c r="D17" s="157"/>
      <c r="E17" s="157"/>
      <c r="F17" s="157"/>
    </row>
    <row r="18" spans="1:6" x14ac:dyDescent="0.25">
      <c r="A18" s="146" t="s">
        <v>526</v>
      </c>
      <c r="B18" s="157"/>
      <c r="C18" s="157"/>
      <c r="D18" s="157"/>
      <c r="E18" s="157"/>
      <c r="F18" s="157"/>
    </row>
    <row r="19" spans="1:6" x14ac:dyDescent="0.25">
      <c r="A19" s="146" t="s">
        <v>527</v>
      </c>
      <c r="B19" s="157"/>
      <c r="C19" s="157"/>
      <c r="D19" s="157"/>
      <c r="E19" s="157"/>
      <c r="F19" s="157"/>
    </row>
    <row r="20" spans="1:6" x14ac:dyDescent="0.25">
      <c r="A20" s="146" t="s">
        <v>528</v>
      </c>
      <c r="B20" s="158"/>
      <c r="C20" s="158"/>
      <c r="D20" s="158"/>
      <c r="E20" s="158"/>
      <c r="F20" s="158"/>
    </row>
    <row r="21" spans="1:6" x14ac:dyDescent="0.25">
      <c r="A21" s="146" t="s">
        <v>529</v>
      </c>
      <c r="B21" s="158"/>
      <c r="C21" s="158"/>
      <c r="D21" s="158"/>
      <c r="E21" s="158"/>
      <c r="F21" s="158"/>
    </row>
    <row r="22" spans="1:6" x14ac:dyDescent="0.25">
      <c r="A22" s="146" t="s">
        <v>530</v>
      </c>
      <c r="B22" s="158"/>
      <c r="C22" s="158"/>
      <c r="D22" s="158"/>
      <c r="E22" s="158"/>
      <c r="F22" s="158"/>
    </row>
    <row r="23" spans="1:6" x14ac:dyDescent="0.25">
      <c r="A23" s="146" t="s">
        <v>531</v>
      </c>
      <c r="B23" s="158"/>
      <c r="C23" s="158"/>
      <c r="D23" s="158"/>
      <c r="E23" s="158"/>
      <c r="F23" s="158"/>
    </row>
    <row r="24" spans="1:6" x14ac:dyDescent="0.25">
      <c r="A24" s="146" t="s">
        <v>532</v>
      </c>
      <c r="B24" s="150"/>
      <c r="C24" s="150"/>
      <c r="D24" s="150"/>
      <c r="E24" s="150"/>
      <c r="F24" s="150"/>
    </row>
    <row r="25" spans="1:6" x14ac:dyDescent="0.25">
      <c r="A25" s="146" t="s">
        <v>533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534</v>
      </c>
      <c r="B27" s="149"/>
      <c r="C27" s="149"/>
      <c r="D27" s="149"/>
      <c r="E27" s="149"/>
      <c r="F27" s="149"/>
    </row>
    <row r="28" spans="1:6" x14ac:dyDescent="0.25">
      <c r="A28" s="146" t="s">
        <v>535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536</v>
      </c>
      <c r="B30" s="53"/>
      <c r="C30" s="53"/>
      <c r="D30" s="53"/>
      <c r="E30" s="53"/>
      <c r="F30" s="53"/>
    </row>
    <row r="31" spans="1:6" x14ac:dyDescent="0.25">
      <c r="A31" s="154" t="s">
        <v>521</v>
      </c>
      <c r="B31" s="91"/>
      <c r="C31" s="91"/>
      <c r="D31" s="91"/>
      <c r="E31" s="91"/>
      <c r="F31" s="91"/>
    </row>
    <row r="32" spans="1:6" x14ac:dyDescent="0.25">
      <c r="A32" s="154" t="s">
        <v>525</v>
      </c>
      <c r="B32" s="91"/>
      <c r="C32" s="91"/>
      <c r="D32" s="91"/>
      <c r="E32" s="91"/>
      <c r="F32" s="91"/>
    </row>
    <row r="33" spans="1:6" x14ac:dyDescent="0.25">
      <c r="A33" s="154" t="s">
        <v>537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538</v>
      </c>
      <c r="B35" s="53"/>
      <c r="C35" s="53"/>
      <c r="D35" s="53"/>
      <c r="E35" s="53"/>
      <c r="F35" s="53"/>
    </row>
    <row r="36" spans="1:6" x14ac:dyDescent="0.25">
      <c r="A36" s="154" t="s">
        <v>539</v>
      </c>
      <c r="B36" s="53"/>
      <c r="C36" s="53"/>
      <c r="D36" s="53"/>
      <c r="E36" s="53"/>
      <c r="F36" s="53"/>
    </row>
    <row r="37" spans="1:6" x14ac:dyDescent="0.25">
      <c r="A37" s="154" t="s">
        <v>540</v>
      </c>
      <c r="B37" s="53"/>
      <c r="C37" s="53"/>
      <c r="D37" s="53"/>
      <c r="E37" s="53"/>
      <c r="F37" s="53"/>
    </row>
    <row r="38" spans="1:6" x14ac:dyDescent="0.25">
      <c r="A38" s="154" t="s">
        <v>541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542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543</v>
      </c>
      <c r="B42" s="53"/>
      <c r="C42" s="53"/>
      <c r="D42" s="53"/>
      <c r="E42" s="53"/>
      <c r="F42" s="53"/>
    </row>
    <row r="43" spans="1:6" x14ac:dyDescent="0.25">
      <c r="A43" s="154" t="s">
        <v>544</v>
      </c>
      <c r="B43" s="91"/>
      <c r="C43" s="91"/>
      <c r="D43" s="91"/>
      <c r="E43" s="91"/>
      <c r="F43" s="91"/>
    </row>
    <row r="44" spans="1:6" x14ac:dyDescent="0.25">
      <c r="A44" s="154" t="s">
        <v>545</v>
      </c>
      <c r="B44" s="91"/>
      <c r="C44" s="91"/>
      <c r="D44" s="91"/>
      <c r="E44" s="91"/>
      <c r="F44" s="91"/>
    </row>
    <row r="45" spans="1:6" x14ac:dyDescent="0.25">
      <c r="A45" s="154" t="s">
        <v>546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547</v>
      </c>
      <c r="B47" s="53"/>
      <c r="C47" s="53"/>
      <c r="D47" s="53"/>
      <c r="E47" s="53"/>
      <c r="F47" s="53"/>
    </row>
    <row r="48" spans="1:6" x14ac:dyDescent="0.25">
      <c r="A48" s="154" t="s">
        <v>545</v>
      </c>
      <c r="B48" s="91"/>
      <c r="C48" s="91"/>
      <c r="D48" s="91"/>
      <c r="E48" s="91"/>
      <c r="F48" s="91"/>
    </row>
    <row r="49" spans="1:6" x14ac:dyDescent="0.25">
      <c r="A49" s="154" t="s">
        <v>546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548</v>
      </c>
      <c r="B51" s="53"/>
      <c r="C51" s="53"/>
      <c r="D51" s="53"/>
      <c r="E51" s="53"/>
      <c r="F51" s="53"/>
    </row>
    <row r="52" spans="1:6" x14ac:dyDescent="0.25">
      <c r="A52" s="154" t="s">
        <v>545</v>
      </c>
      <c r="B52" s="91"/>
      <c r="C52" s="91"/>
      <c r="D52" s="91"/>
      <c r="E52" s="91"/>
      <c r="F52" s="91"/>
    </row>
    <row r="53" spans="1:6" x14ac:dyDescent="0.25">
      <c r="A53" s="154" t="s">
        <v>546</v>
      </c>
      <c r="B53" s="91"/>
      <c r="C53" s="91"/>
      <c r="D53" s="91"/>
      <c r="E53" s="91"/>
      <c r="F53" s="91"/>
    </row>
    <row r="54" spans="1:6" x14ac:dyDescent="0.25">
      <c r="A54" s="154" t="s">
        <v>549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550</v>
      </c>
      <c r="B56" s="53"/>
      <c r="C56" s="53"/>
      <c r="D56" s="53"/>
      <c r="E56" s="53"/>
      <c r="F56" s="53"/>
    </row>
    <row r="57" spans="1:6" x14ac:dyDescent="0.25">
      <c r="A57" s="154" t="s">
        <v>545</v>
      </c>
      <c r="B57" s="91"/>
      <c r="C57" s="91"/>
      <c r="D57" s="91"/>
      <c r="E57" s="91"/>
      <c r="F57" s="91"/>
    </row>
    <row r="58" spans="1:6" x14ac:dyDescent="0.25">
      <c r="A58" s="154" t="s">
        <v>546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551</v>
      </c>
      <c r="B60" s="53"/>
      <c r="C60" s="53"/>
      <c r="D60" s="53"/>
      <c r="E60" s="53"/>
      <c r="F60" s="53"/>
    </row>
    <row r="61" spans="1:6" x14ac:dyDescent="0.25">
      <c r="A61" s="154" t="s">
        <v>552</v>
      </c>
      <c r="B61" s="141"/>
      <c r="C61" s="141"/>
      <c r="D61" s="141"/>
      <c r="E61" s="141"/>
      <c r="F61" s="141"/>
    </row>
    <row r="62" spans="1:6" x14ac:dyDescent="0.25">
      <c r="A62" s="154" t="s">
        <v>553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554</v>
      </c>
      <c r="B64" s="141"/>
      <c r="C64" s="141"/>
      <c r="D64" s="141"/>
      <c r="E64" s="141"/>
      <c r="F64" s="141"/>
    </row>
    <row r="65" spans="1:6" x14ac:dyDescent="0.25">
      <c r="A65" s="154" t="s">
        <v>555</v>
      </c>
      <c r="B65" s="141"/>
      <c r="C65" s="141"/>
      <c r="D65" s="141"/>
      <c r="E65" s="141"/>
      <c r="F65" s="141"/>
    </row>
    <row r="66" spans="1:6" x14ac:dyDescent="0.25">
      <c r="A66" s="154" t="s">
        <v>556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00000000-0002-0000-0D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7" t="s">
        <v>446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INSTITUTO MUNICIPAL DE INVESTIGACION, PLANEACION Y ESTADISTICA</v>
      </c>
      <c r="B2" s="129"/>
      <c r="C2" s="129"/>
      <c r="D2" s="129"/>
      <c r="E2" s="129"/>
      <c r="F2" s="129"/>
      <c r="G2" s="130"/>
    </row>
    <row r="3" spans="1:7" x14ac:dyDescent="0.25">
      <c r="A3" s="131" t="s">
        <v>447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448</v>
      </c>
      <c r="B5" s="132"/>
      <c r="C5" s="132"/>
      <c r="D5" s="132"/>
      <c r="E5" s="132"/>
      <c r="F5" s="132"/>
      <c r="G5" s="133"/>
    </row>
    <row r="6" spans="1:7" x14ac:dyDescent="0.25">
      <c r="A6" s="185" t="s">
        <v>449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83.25" customHeight="1" x14ac:dyDescent="0.25">
      <c r="A7" s="186"/>
      <c r="B7" s="70" t="s">
        <v>450</v>
      </c>
      <c r="C7" s="186"/>
      <c r="D7" s="186"/>
      <c r="E7" s="186"/>
      <c r="F7" s="186"/>
      <c r="G7" s="186"/>
    </row>
    <row r="8" spans="1:7" ht="30" x14ac:dyDescent="0.25">
      <c r="A8" s="71" t="s">
        <v>451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259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457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461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288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462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290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464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8" t="s">
        <v>465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INVESTIGACION, PLANEACION Y ESTADISTICA</v>
      </c>
      <c r="B2" s="129"/>
      <c r="C2" s="129"/>
      <c r="D2" s="129"/>
      <c r="E2" s="129"/>
      <c r="F2" s="129"/>
      <c r="G2" s="130"/>
    </row>
    <row r="3" spans="1:7" x14ac:dyDescent="0.25">
      <c r="A3" s="113" t="s">
        <v>466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448</v>
      </c>
      <c r="B5" s="114"/>
      <c r="C5" s="114"/>
      <c r="D5" s="114"/>
      <c r="E5" s="114"/>
      <c r="F5" s="114"/>
      <c r="G5" s="115"/>
    </row>
    <row r="6" spans="1:7" x14ac:dyDescent="0.25">
      <c r="A6" s="189" t="s">
        <v>467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57.75" customHeight="1" x14ac:dyDescent="0.25">
      <c r="A7" s="190"/>
      <c r="B7" s="37" t="s">
        <v>450</v>
      </c>
      <c r="C7" s="186"/>
      <c r="D7" s="186"/>
      <c r="E7" s="186"/>
      <c r="F7" s="186"/>
      <c r="G7" s="186"/>
    </row>
    <row r="8" spans="1:7" x14ac:dyDescent="0.25">
      <c r="A8" s="26" t="s">
        <v>468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471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478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469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477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480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8" t="s">
        <v>481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INVESTIGACION, PLANEACION Y ESTADISTICA</v>
      </c>
      <c r="B2" s="129"/>
      <c r="C2" s="129"/>
      <c r="D2" s="129"/>
      <c r="E2" s="129"/>
      <c r="F2" s="129"/>
      <c r="G2" s="130"/>
    </row>
    <row r="3" spans="1:7" x14ac:dyDescent="0.25">
      <c r="A3" s="113" t="s">
        <v>482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2" t="s">
        <v>449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f>+F5+1</f>
        <v>2022</v>
      </c>
    </row>
    <row r="6" spans="1:7" ht="32.25" x14ac:dyDescent="0.25">
      <c r="A6" s="169"/>
      <c r="B6" s="194"/>
      <c r="C6" s="194"/>
      <c r="D6" s="194"/>
      <c r="E6" s="194"/>
      <c r="F6" s="194"/>
      <c r="G6" s="37" t="s">
        <v>483</v>
      </c>
    </row>
    <row r="7" spans="1:7" x14ac:dyDescent="0.25">
      <c r="A7" s="62" t="s">
        <v>451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484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489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457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499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461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288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501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290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463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502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503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1" t="s">
        <v>504</v>
      </c>
      <c r="B39" s="191"/>
      <c r="C39" s="191"/>
      <c r="D39" s="191"/>
      <c r="E39" s="191"/>
      <c r="F39" s="191"/>
      <c r="G39" s="191"/>
    </row>
    <row r="40" spans="1:7" x14ac:dyDescent="0.25">
      <c r="A40" s="191" t="s">
        <v>505</v>
      </c>
      <c r="B40" s="191"/>
      <c r="C40" s="191"/>
      <c r="D40" s="191"/>
      <c r="E40" s="191"/>
      <c r="F40" s="191"/>
      <c r="G40" s="1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8" t="s">
        <v>506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INVESTIGACION, PLANEACION Y ESTADISTICA</v>
      </c>
      <c r="B2" s="129"/>
      <c r="C2" s="129"/>
      <c r="D2" s="129"/>
      <c r="E2" s="129"/>
      <c r="F2" s="129"/>
      <c r="G2" s="130"/>
    </row>
    <row r="3" spans="1:7" x14ac:dyDescent="0.25">
      <c r="A3" s="113" t="s">
        <v>507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5" t="s">
        <v>467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v>2022</v>
      </c>
    </row>
    <row r="6" spans="1:7" ht="48.75" customHeight="1" x14ac:dyDescent="0.25">
      <c r="A6" s="196"/>
      <c r="B6" s="194"/>
      <c r="C6" s="194"/>
      <c r="D6" s="194"/>
      <c r="E6" s="194"/>
      <c r="F6" s="194"/>
      <c r="G6" s="37" t="s">
        <v>508</v>
      </c>
    </row>
    <row r="7" spans="1:7" x14ac:dyDescent="0.25">
      <c r="A7" s="26" t="s">
        <v>468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478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469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509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1" t="s">
        <v>504</v>
      </c>
      <c r="B32" s="191"/>
      <c r="C32" s="191"/>
      <c r="D32" s="191"/>
      <c r="E32" s="191"/>
      <c r="F32" s="191"/>
      <c r="G32" s="191"/>
    </row>
    <row r="33" spans="1:7" x14ac:dyDescent="0.25">
      <c r="A33" s="191" t="s">
        <v>505</v>
      </c>
      <c r="B33" s="191"/>
      <c r="C33" s="191"/>
      <c r="D33" s="191"/>
      <c r="E33" s="191"/>
      <c r="F33" s="191"/>
      <c r="G33" s="1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7" t="s">
        <v>510</v>
      </c>
      <c r="B1" s="197"/>
      <c r="C1" s="197"/>
      <c r="D1" s="197"/>
      <c r="E1" s="197"/>
      <c r="F1" s="197"/>
    </row>
    <row r="2" spans="1:6" ht="20.100000000000001" customHeight="1" x14ac:dyDescent="0.25">
      <c r="A2" s="110" t="str">
        <f>'Formato 1'!A2</f>
        <v>INSTITUTO MUNICIPAL DE INVESTIGACION, PLANEACION Y ESTADISTICA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511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512</v>
      </c>
      <c r="C4" s="121" t="s">
        <v>513</v>
      </c>
      <c r="D4" s="121" t="s">
        <v>514</v>
      </c>
      <c r="E4" s="121" t="s">
        <v>515</v>
      </c>
      <c r="F4" s="121" t="s">
        <v>516</v>
      </c>
    </row>
    <row r="5" spans="1:6" ht="12.75" customHeight="1" x14ac:dyDescent="0.25">
      <c r="A5" s="18" t="s">
        <v>517</v>
      </c>
      <c r="B5" s="53"/>
      <c r="C5" s="53"/>
      <c r="D5" s="53"/>
      <c r="E5" s="53"/>
      <c r="F5" s="53"/>
    </row>
    <row r="6" spans="1:6" ht="30" x14ac:dyDescent="0.25">
      <c r="A6" s="59" t="s">
        <v>518</v>
      </c>
      <c r="B6" s="60"/>
      <c r="C6" s="60"/>
      <c r="D6" s="60"/>
      <c r="E6" s="60"/>
      <c r="F6" s="60"/>
    </row>
    <row r="7" spans="1:6" ht="15" x14ac:dyDescent="0.25">
      <c r="A7" s="59" t="s">
        <v>519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520</v>
      </c>
      <c r="B9" s="45"/>
      <c r="C9" s="45"/>
      <c r="D9" s="45"/>
      <c r="E9" s="45"/>
      <c r="F9" s="45"/>
    </row>
    <row r="10" spans="1:6" ht="15" x14ac:dyDescent="0.25">
      <c r="A10" s="59" t="s">
        <v>521</v>
      </c>
      <c r="B10" s="60"/>
      <c r="C10" s="60"/>
      <c r="D10" s="60"/>
      <c r="E10" s="60"/>
      <c r="F10" s="60"/>
    </row>
    <row r="11" spans="1:6" ht="15" x14ac:dyDescent="0.25">
      <c r="A11" s="80" t="s">
        <v>522</v>
      </c>
      <c r="B11" s="60"/>
      <c r="C11" s="60"/>
      <c r="D11" s="60"/>
      <c r="E11" s="60"/>
      <c r="F11" s="60"/>
    </row>
    <row r="12" spans="1:6" ht="15" x14ac:dyDescent="0.25">
      <c r="A12" s="80" t="s">
        <v>523</v>
      </c>
      <c r="B12" s="60"/>
      <c r="C12" s="60"/>
      <c r="D12" s="60"/>
      <c r="E12" s="60"/>
      <c r="F12" s="60"/>
    </row>
    <row r="13" spans="1:6" ht="15" x14ac:dyDescent="0.25">
      <c r="A13" s="80" t="s">
        <v>524</v>
      </c>
      <c r="B13" s="60"/>
      <c r="C13" s="60"/>
      <c r="D13" s="60"/>
      <c r="E13" s="60"/>
      <c r="F13" s="60"/>
    </row>
    <row r="14" spans="1:6" ht="15" x14ac:dyDescent="0.25">
      <c r="A14" s="59" t="s">
        <v>525</v>
      </c>
      <c r="B14" s="60"/>
      <c r="C14" s="60"/>
      <c r="D14" s="60"/>
      <c r="E14" s="60"/>
      <c r="F14" s="60"/>
    </row>
    <row r="15" spans="1:6" ht="15" x14ac:dyDescent="0.25">
      <c r="A15" s="80" t="s">
        <v>522</v>
      </c>
      <c r="B15" s="60"/>
      <c r="C15" s="60"/>
      <c r="D15" s="60"/>
      <c r="E15" s="60"/>
      <c r="F15" s="60"/>
    </row>
    <row r="16" spans="1:6" ht="15" x14ac:dyDescent="0.25">
      <c r="A16" s="80" t="s">
        <v>523</v>
      </c>
      <c r="B16" s="60"/>
      <c r="C16" s="60"/>
      <c r="D16" s="60"/>
      <c r="E16" s="60"/>
      <c r="F16" s="60"/>
    </row>
    <row r="17" spans="1:6" ht="15" x14ac:dyDescent="0.25">
      <c r="A17" s="80" t="s">
        <v>524</v>
      </c>
      <c r="B17" s="60"/>
      <c r="C17" s="60"/>
      <c r="D17" s="60"/>
      <c r="E17" s="60"/>
      <c r="F17" s="60"/>
    </row>
    <row r="18" spans="1:6" ht="15" x14ac:dyDescent="0.25">
      <c r="A18" s="59" t="s">
        <v>526</v>
      </c>
      <c r="B18" s="122"/>
      <c r="C18" s="60"/>
      <c r="D18" s="60"/>
      <c r="E18" s="60"/>
      <c r="F18" s="60"/>
    </row>
    <row r="19" spans="1:6" ht="15" x14ac:dyDescent="0.25">
      <c r="A19" s="59" t="s">
        <v>527</v>
      </c>
      <c r="B19" s="60"/>
      <c r="C19" s="60"/>
      <c r="D19" s="60"/>
      <c r="E19" s="60"/>
      <c r="F19" s="60"/>
    </row>
    <row r="20" spans="1:6" ht="30" x14ac:dyDescent="0.25">
      <c r="A20" s="59" t="s">
        <v>528</v>
      </c>
      <c r="B20" s="123"/>
      <c r="C20" s="123"/>
      <c r="D20" s="123"/>
      <c r="E20" s="123"/>
      <c r="F20" s="123"/>
    </row>
    <row r="21" spans="1:6" ht="30" x14ac:dyDescent="0.25">
      <c r="A21" s="59" t="s">
        <v>529</v>
      </c>
      <c r="B21" s="123"/>
      <c r="C21" s="123"/>
      <c r="D21" s="123"/>
      <c r="E21" s="123"/>
      <c r="F21" s="123"/>
    </row>
    <row r="22" spans="1:6" ht="30" x14ac:dyDescent="0.25">
      <c r="A22" s="59" t="s">
        <v>530</v>
      </c>
      <c r="B22" s="123"/>
      <c r="C22" s="123"/>
      <c r="D22" s="123"/>
      <c r="E22" s="123"/>
      <c r="F22" s="123"/>
    </row>
    <row r="23" spans="1:6" ht="15" x14ac:dyDescent="0.25">
      <c r="A23" s="59" t="s">
        <v>531</v>
      </c>
      <c r="B23" s="123"/>
      <c r="C23" s="123"/>
      <c r="D23" s="123"/>
      <c r="E23" s="123"/>
      <c r="F23" s="123"/>
    </row>
    <row r="24" spans="1:6" ht="15" x14ac:dyDescent="0.25">
      <c r="A24" s="59" t="s">
        <v>532</v>
      </c>
      <c r="B24" s="124"/>
      <c r="C24" s="60"/>
      <c r="D24" s="60"/>
      <c r="E24" s="60"/>
      <c r="F24" s="60"/>
    </row>
    <row r="25" spans="1:6" ht="15" x14ac:dyDescent="0.25">
      <c r="A25" s="59" t="s">
        <v>533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534</v>
      </c>
      <c r="B27" s="45"/>
      <c r="C27" s="45"/>
      <c r="D27" s="45"/>
      <c r="E27" s="45"/>
      <c r="F27" s="45"/>
    </row>
    <row r="28" spans="1:6" ht="15" x14ac:dyDescent="0.25">
      <c r="A28" s="59" t="s">
        <v>535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536</v>
      </c>
      <c r="B30" s="45"/>
      <c r="C30" s="45"/>
      <c r="D30" s="45"/>
      <c r="E30" s="45"/>
      <c r="F30" s="45"/>
    </row>
    <row r="31" spans="1:6" ht="15" x14ac:dyDescent="0.25">
      <c r="A31" s="59" t="s">
        <v>521</v>
      </c>
      <c r="B31" s="60"/>
      <c r="C31" s="60"/>
      <c r="D31" s="60"/>
      <c r="E31" s="60"/>
      <c r="F31" s="60"/>
    </row>
    <row r="32" spans="1:6" ht="15" x14ac:dyDescent="0.25">
      <c r="A32" s="59" t="s">
        <v>525</v>
      </c>
      <c r="B32" s="60"/>
      <c r="C32" s="60"/>
      <c r="D32" s="60"/>
      <c r="E32" s="60"/>
      <c r="F32" s="60"/>
    </row>
    <row r="33" spans="1:6" ht="15" x14ac:dyDescent="0.25">
      <c r="A33" s="59" t="s">
        <v>537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538</v>
      </c>
      <c r="B35" s="45"/>
      <c r="C35" s="45"/>
      <c r="D35" s="45"/>
      <c r="E35" s="45"/>
      <c r="F35" s="45"/>
    </row>
    <row r="36" spans="1:6" ht="15" x14ac:dyDescent="0.25">
      <c r="A36" s="59" t="s">
        <v>539</v>
      </c>
      <c r="B36" s="60"/>
      <c r="C36" s="60"/>
      <c r="D36" s="60"/>
      <c r="E36" s="60"/>
      <c r="F36" s="60"/>
    </row>
    <row r="37" spans="1:6" ht="15" x14ac:dyDescent="0.25">
      <c r="A37" s="59" t="s">
        <v>540</v>
      </c>
      <c r="B37" s="60"/>
      <c r="C37" s="60"/>
      <c r="D37" s="60"/>
      <c r="E37" s="60"/>
      <c r="F37" s="60"/>
    </row>
    <row r="38" spans="1:6" ht="15" x14ac:dyDescent="0.25">
      <c r="A38" s="59" t="s">
        <v>541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542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543</v>
      </c>
      <c r="B42" s="45"/>
      <c r="C42" s="45"/>
      <c r="D42" s="45"/>
      <c r="E42" s="45"/>
      <c r="F42" s="45"/>
    </row>
    <row r="43" spans="1:6" ht="15" x14ac:dyDescent="0.25">
      <c r="A43" s="59" t="s">
        <v>544</v>
      </c>
      <c r="B43" s="60"/>
      <c r="C43" s="60"/>
      <c r="D43" s="60"/>
      <c r="E43" s="60"/>
      <c r="F43" s="60"/>
    </row>
    <row r="44" spans="1:6" ht="15" x14ac:dyDescent="0.25">
      <c r="A44" s="59" t="s">
        <v>545</v>
      </c>
      <c r="B44" s="60"/>
      <c r="C44" s="60"/>
      <c r="D44" s="60"/>
      <c r="E44" s="60"/>
      <c r="F44" s="60"/>
    </row>
    <row r="45" spans="1:6" ht="15" x14ac:dyDescent="0.25">
      <c r="A45" s="59" t="s">
        <v>546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547</v>
      </c>
      <c r="B47" s="45"/>
      <c r="C47" s="45"/>
      <c r="D47" s="45"/>
      <c r="E47" s="45"/>
      <c r="F47" s="45"/>
    </row>
    <row r="48" spans="1:6" ht="15" x14ac:dyDescent="0.25">
      <c r="A48" s="59" t="s">
        <v>545</v>
      </c>
      <c r="B48" s="123"/>
      <c r="C48" s="123"/>
      <c r="D48" s="123"/>
      <c r="E48" s="123"/>
      <c r="F48" s="123"/>
    </row>
    <row r="49" spans="1:6" ht="15" x14ac:dyDescent="0.25">
      <c r="A49" s="59" t="s">
        <v>546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548</v>
      </c>
      <c r="B51" s="45"/>
      <c r="C51" s="45"/>
      <c r="D51" s="45"/>
      <c r="E51" s="45"/>
      <c r="F51" s="45"/>
    </row>
    <row r="52" spans="1:6" ht="15" x14ac:dyDescent="0.25">
      <c r="A52" s="59" t="s">
        <v>545</v>
      </c>
      <c r="B52" s="60"/>
      <c r="C52" s="60"/>
      <c r="D52" s="60"/>
      <c r="E52" s="60"/>
      <c r="F52" s="60"/>
    </row>
    <row r="53" spans="1:6" ht="15" x14ac:dyDescent="0.25">
      <c r="A53" s="59" t="s">
        <v>546</v>
      </c>
      <c r="B53" s="60"/>
      <c r="C53" s="60"/>
      <c r="D53" s="60"/>
      <c r="E53" s="60"/>
      <c r="F53" s="60"/>
    </row>
    <row r="54" spans="1:6" ht="15" x14ac:dyDescent="0.25">
      <c r="A54" s="59" t="s">
        <v>549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550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545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546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551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552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553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554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555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556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zoomScale="75" zoomScaleNormal="75" workbookViewId="0">
      <selection activeCell="F19" sqref="F1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1" t="s">
        <v>122</v>
      </c>
      <c r="B1" s="162"/>
      <c r="C1" s="162"/>
      <c r="D1" s="162"/>
      <c r="E1" s="162"/>
      <c r="F1" s="162"/>
      <c r="G1" s="162"/>
      <c r="H1" s="163"/>
    </row>
    <row r="2" spans="1:8" x14ac:dyDescent="0.25">
      <c r="A2" s="110" t="str">
        <f>'Formato 1'!A2</f>
        <v>INSTITUTO MUNICIPAL DE INVESTIGACION, PLANEACION Y ESTADISTICA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Septiembre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583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1698296.78</v>
      </c>
      <c r="C18" s="108"/>
      <c r="D18" s="108"/>
      <c r="E18" s="108"/>
      <c r="F18" s="4">
        <v>874465.37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1698296.78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874465.37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4" t="s">
        <v>151</v>
      </c>
      <c r="B33" s="164"/>
      <c r="C33" s="164"/>
      <c r="D33" s="164"/>
      <c r="E33" s="164"/>
      <c r="F33" s="164"/>
      <c r="G33" s="164"/>
      <c r="H33" s="164"/>
    </row>
    <row r="34" spans="1:8" ht="14.45" customHeight="1" x14ac:dyDescent="0.25">
      <c r="A34" s="164"/>
      <c r="B34" s="164"/>
      <c r="C34" s="164"/>
      <c r="D34" s="164"/>
      <c r="E34" s="164"/>
      <c r="F34" s="164"/>
      <c r="G34" s="164"/>
      <c r="H34" s="164"/>
    </row>
    <row r="35" spans="1:8" ht="14.45" customHeight="1" x14ac:dyDescent="0.25">
      <c r="A35" s="164"/>
      <c r="B35" s="164"/>
      <c r="C35" s="164"/>
      <c r="D35" s="164"/>
      <c r="E35" s="164"/>
      <c r="F35" s="164"/>
      <c r="G35" s="164"/>
      <c r="H35" s="164"/>
    </row>
    <row r="36" spans="1:8" ht="14.45" customHeight="1" x14ac:dyDescent="0.25">
      <c r="A36" s="164"/>
      <c r="B36" s="164"/>
      <c r="C36" s="164"/>
      <c r="D36" s="164"/>
      <c r="E36" s="164"/>
      <c r="F36" s="164"/>
      <c r="G36" s="164"/>
      <c r="H36" s="164"/>
    </row>
    <row r="37" spans="1:8" ht="14.45" customHeight="1" x14ac:dyDescent="0.25">
      <c r="A37" s="164"/>
      <c r="B37" s="164"/>
      <c r="C37" s="164"/>
      <c r="D37" s="164"/>
      <c r="E37" s="164"/>
      <c r="F37" s="164"/>
      <c r="G37" s="164"/>
      <c r="H37" s="164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D17:F21 G11:H21 C8:C22 B17:B30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1" t="s">
        <v>162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x14ac:dyDescent="0.25">
      <c r="A2" s="110" t="str">
        <f>'Formato 1'!A2</f>
        <v>INSTITUTO MUNICIPAL DE INVESTIGACION, PLANEACION Y ESTADISTICA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599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584</v>
      </c>
      <c r="J6" s="1" t="s">
        <v>585</v>
      </c>
      <c r="K6" s="1" t="s">
        <v>586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588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173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174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175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176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177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178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179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180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181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zoomScale="75" zoomScaleNormal="75" workbookViewId="0">
      <selection activeCell="C58" sqref="C5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1" t="s">
        <v>182</v>
      </c>
      <c r="B1" s="162"/>
      <c r="C1" s="162"/>
      <c r="D1" s="163"/>
    </row>
    <row r="2" spans="1:4" x14ac:dyDescent="0.25">
      <c r="A2" s="110" t="str">
        <f>'Formato 1'!A2</f>
        <v>INSTITUTO MUNICIPAL DE INVESTIGACION, PLANEACION Y ESTADISTICA</v>
      </c>
      <c r="B2" s="111"/>
      <c r="C2" s="111"/>
      <c r="D2" s="112"/>
    </row>
    <row r="3" spans="1:4" x14ac:dyDescent="0.25">
      <c r="A3" s="113" t="s">
        <v>183</v>
      </c>
      <c r="B3" s="114"/>
      <c r="C3" s="114"/>
      <c r="D3" s="115"/>
    </row>
    <row r="4" spans="1:4" x14ac:dyDescent="0.25">
      <c r="A4" s="113" t="str">
        <f>'Formato 3'!A4</f>
        <v>Del 01 de Enero al 30 de Septiembre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184</v>
      </c>
      <c r="C7" s="7" t="s">
        <v>185</v>
      </c>
      <c r="D7" s="7" t="s">
        <v>186</v>
      </c>
    </row>
    <row r="8" spans="1:4" x14ac:dyDescent="0.25">
      <c r="A8" s="3" t="s">
        <v>187</v>
      </c>
      <c r="B8" s="14">
        <f>SUM(B9:B11)</f>
        <v>17812746.66</v>
      </c>
      <c r="C8" s="14">
        <f>SUM(C9:C11)</f>
        <v>7312830.2000000002</v>
      </c>
      <c r="D8" s="14">
        <f>SUM(D9:D11)</f>
        <v>7312830.2000000002</v>
      </c>
    </row>
    <row r="9" spans="1:4" x14ac:dyDescent="0.25">
      <c r="A9" s="58" t="s">
        <v>188</v>
      </c>
      <c r="B9" s="94">
        <v>17812746.66</v>
      </c>
      <c r="C9" s="94">
        <v>7312830.2000000002</v>
      </c>
      <c r="D9" s="94">
        <v>7312830.2000000002</v>
      </c>
    </row>
    <row r="10" spans="1:4" x14ac:dyDescent="0.25">
      <c r="A10" s="58" t="s">
        <v>189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190</v>
      </c>
      <c r="B11" s="94">
        <v>0</v>
      </c>
      <c r="C11" s="94">
        <v>0</v>
      </c>
      <c r="D11" s="94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191</v>
      </c>
      <c r="B13" s="14">
        <f>B14+B15</f>
        <v>17812746.66</v>
      </c>
      <c r="C13" s="14">
        <f>C14+C15</f>
        <v>7632863.8399999999</v>
      </c>
      <c r="D13" s="14">
        <f>D14+D15</f>
        <v>6853367.6100000003</v>
      </c>
    </row>
    <row r="14" spans="1:4" x14ac:dyDescent="0.25">
      <c r="A14" s="58" t="s">
        <v>192</v>
      </c>
      <c r="B14" s="94">
        <v>17812746.66</v>
      </c>
      <c r="C14" s="94">
        <v>7632863.8399999999</v>
      </c>
      <c r="D14" s="94">
        <v>6853367.6100000003</v>
      </c>
    </row>
    <row r="15" spans="1:4" x14ac:dyDescent="0.25">
      <c r="A15" s="58" t="s">
        <v>193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194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195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196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197</v>
      </c>
      <c r="B21" s="14">
        <f>B8-B13+B17</f>
        <v>0</v>
      </c>
      <c r="C21" s="14">
        <f>C8-C13+C17</f>
        <v>-320033.63999999966</v>
      </c>
      <c r="D21" s="14">
        <f>D8-D13+D17</f>
        <v>459462.58999999985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198</v>
      </c>
      <c r="B23" s="14">
        <f>B21-B11</f>
        <v>0</v>
      </c>
      <c r="C23" s="14">
        <f>C21-C11</f>
        <v>-320033.63999999966</v>
      </c>
      <c r="D23" s="14">
        <f>D21-D11</f>
        <v>459462.58999999985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199</v>
      </c>
      <c r="B25" s="14">
        <f>B23-B17</f>
        <v>0</v>
      </c>
      <c r="C25" s="14">
        <f>C23-C17</f>
        <v>-320033.63999999966</v>
      </c>
      <c r="D25" s="14">
        <f>D23-D17</f>
        <v>459462.58999999985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200</v>
      </c>
      <c r="B28" s="7" t="s">
        <v>201</v>
      </c>
      <c r="C28" s="7" t="s">
        <v>185</v>
      </c>
      <c r="D28" s="7" t="s">
        <v>202</v>
      </c>
    </row>
    <row r="29" spans="1:4" x14ac:dyDescent="0.25">
      <c r="A29" s="3" t="s">
        <v>203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204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205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206</v>
      </c>
      <c r="B33" s="4">
        <f>B25+B29</f>
        <v>0</v>
      </c>
      <c r="C33" s="4">
        <f>C25+C29</f>
        <v>-320033.63999999966</v>
      </c>
      <c r="D33" s="4">
        <f>D25+D29</f>
        <v>459462.58999999985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200</v>
      </c>
      <c r="B36" s="7" t="s">
        <v>207</v>
      </c>
      <c r="C36" s="7" t="s">
        <v>185</v>
      </c>
      <c r="D36" s="7" t="s">
        <v>186</v>
      </c>
    </row>
    <row r="37" spans="1:4" ht="14.45" customHeight="1" x14ac:dyDescent="0.25">
      <c r="A37" s="3" t="s">
        <v>208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209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210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211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212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213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214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200</v>
      </c>
      <c r="B47" s="7" t="s">
        <v>207</v>
      </c>
      <c r="C47" s="7" t="s">
        <v>185</v>
      </c>
      <c r="D47" s="7" t="s">
        <v>186</v>
      </c>
    </row>
    <row r="48" spans="1:4" x14ac:dyDescent="0.25">
      <c r="A48" s="95" t="s">
        <v>215</v>
      </c>
      <c r="B48" s="96">
        <f>B9</f>
        <v>17812746.66</v>
      </c>
      <c r="C48" s="96">
        <f>C9</f>
        <v>7312830.2000000002</v>
      </c>
      <c r="D48" s="96">
        <f>D9</f>
        <v>7312830.2000000002</v>
      </c>
    </row>
    <row r="49" spans="1:4" x14ac:dyDescent="0.25">
      <c r="A49" s="21" t="s">
        <v>216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209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212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192</v>
      </c>
      <c r="B53" s="47">
        <f>B14</f>
        <v>17812746.66</v>
      </c>
      <c r="C53" s="47">
        <f>C14</f>
        <v>7632863.8399999999</v>
      </c>
      <c r="D53" s="47">
        <f>D14</f>
        <v>6853367.6100000003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195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217</v>
      </c>
      <c r="B57" s="4">
        <f>B48+B49-B53+B55</f>
        <v>0</v>
      </c>
      <c r="C57" s="4">
        <f>C48+C49-C53+C55</f>
        <v>-320033.63999999966</v>
      </c>
      <c r="D57" s="4">
        <f>D48+D49-D53+D55</f>
        <v>459462.58999999985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218</v>
      </c>
      <c r="B59" s="4">
        <f>B57-B49</f>
        <v>0</v>
      </c>
      <c r="C59" s="4">
        <f>C57-C49</f>
        <v>-320033.63999999966</v>
      </c>
      <c r="D59" s="4">
        <f>D57-D49</f>
        <v>459462.58999999985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200</v>
      </c>
      <c r="B62" s="7" t="s">
        <v>207</v>
      </c>
      <c r="C62" s="7" t="s">
        <v>185</v>
      </c>
      <c r="D62" s="7" t="s">
        <v>186</v>
      </c>
    </row>
    <row r="63" spans="1:4" x14ac:dyDescent="0.25">
      <c r="A63" s="95" t="s">
        <v>189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219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210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213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220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196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221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222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zoomScale="75" zoomScaleNormal="75" workbookViewId="0">
      <selection activeCell="G34" sqref="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1" t="s">
        <v>223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INSTITUTO MUNICIPAL DE INVESTIGACION, PLANEACION Y ESTADISTICA</v>
      </c>
      <c r="B2" s="111"/>
      <c r="C2" s="111"/>
      <c r="D2" s="111"/>
      <c r="E2" s="111"/>
      <c r="F2" s="111"/>
      <c r="G2" s="112"/>
    </row>
    <row r="3" spans="1:7" x14ac:dyDescent="0.25">
      <c r="A3" s="113" t="s">
        <v>224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01 de Enero al 30 de Septiembre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5" t="s">
        <v>225</v>
      </c>
      <c r="B6" s="167" t="s">
        <v>226</v>
      </c>
      <c r="C6" s="167"/>
      <c r="D6" s="167"/>
      <c r="E6" s="167"/>
      <c r="F6" s="167"/>
      <c r="G6" s="167" t="s">
        <v>227</v>
      </c>
    </row>
    <row r="7" spans="1:7" ht="30" x14ac:dyDescent="0.25">
      <c r="A7" s="166"/>
      <c r="B7" s="25" t="s">
        <v>228</v>
      </c>
      <c r="C7" s="7" t="s">
        <v>229</v>
      </c>
      <c r="D7" s="25" t="s">
        <v>230</v>
      </c>
      <c r="E7" s="25" t="s">
        <v>185</v>
      </c>
      <c r="F7" s="25" t="s">
        <v>231</v>
      </c>
      <c r="G7" s="167"/>
    </row>
    <row r="8" spans="1:7" x14ac:dyDescent="0.25">
      <c r="A8" s="26" t="s">
        <v>232</v>
      </c>
      <c r="B8" s="91"/>
      <c r="C8" s="91"/>
      <c r="D8" s="91"/>
      <c r="E8" s="91"/>
      <c r="F8" s="91"/>
      <c r="G8" s="91"/>
    </row>
    <row r="9" spans="1:7" x14ac:dyDescent="0.25">
      <c r="A9" s="58" t="s">
        <v>233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234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235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238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239</v>
      </c>
      <c r="B15" s="47">
        <v>365386.07</v>
      </c>
      <c r="C15" s="47">
        <v>0</v>
      </c>
      <c r="D15" s="47">
        <v>365386.07</v>
      </c>
      <c r="E15" s="47">
        <v>242209.61</v>
      </c>
      <c r="F15" s="47">
        <v>242209.61</v>
      </c>
      <c r="G15" s="47">
        <f t="shared" si="0"/>
        <v>-123176.46000000002</v>
      </c>
    </row>
    <row r="16" spans="1:7" x14ac:dyDescent="0.25">
      <c r="A16" s="92" t="s">
        <v>240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241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242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243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251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252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255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258</v>
      </c>
      <c r="B34" s="47">
        <v>17447360.59</v>
      </c>
      <c r="C34" s="47">
        <v>0</v>
      </c>
      <c r="D34" s="47">
        <v>17447360.59</v>
      </c>
      <c r="E34" s="47">
        <v>7070620.5899999999</v>
      </c>
      <c r="F34" s="47">
        <v>7070620.5899999999</v>
      </c>
      <c r="G34" s="47">
        <f t="shared" si="4"/>
        <v>-10376740</v>
      </c>
    </row>
    <row r="35" spans="1:7" ht="14.45" customHeight="1" x14ac:dyDescent="0.25">
      <c r="A35" s="58" t="s">
        <v>259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261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264</v>
      </c>
      <c r="B41" s="4">
        <f t="shared" ref="B41:G41" si="7">SUM(B9,B10,B11,B12,B13,B14,B15,B16,B28,B34,B35,B37)</f>
        <v>17812746.66</v>
      </c>
      <c r="C41" s="4">
        <f t="shared" si="7"/>
        <v>0</v>
      </c>
      <c r="D41" s="4">
        <f t="shared" si="7"/>
        <v>17812746.66</v>
      </c>
      <c r="E41" s="4">
        <f t="shared" si="7"/>
        <v>7312830.2000000002</v>
      </c>
      <c r="F41" s="4">
        <f t="shared" si="7"/>
        <v>7312830.2000000002</v>
      </c>
      <c r="G41" s="4">
        <f t="shared" si="7"/>
        <v>-10499916.460000001</v>
      </c>
    </row>
    <row r="42" spans="1:7" x14ac:dyDescent="0.25">
      <c r="A42" s="3" t="s">
        <v>265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266</v>
      </c>
      <c r="B44" s="49"/>
      <c r="C44" s="49"/>
      <c r="D44" s="49"/>
      <c r="E44" s="49"/>
      <c r="F44" s="49"/>
      <c r="G44" s="49"/>
    </row>
    <row r="45" spans="1:7" x14ac:dyDescent="0.25">
      <c r="A45" s="58" t="s">
        <v>267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269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275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276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279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281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283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286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287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289</v>
      </c>
      <c r="B70" s="4">
        <f t="shared" ref="B70:G70" si="16">B41+B65+B67</f>
        <v>17812746.66</v>
      </c>
      <c r="C70" s="4">
        <f t="shared" si="16"/>
        <v>0</v>
      </c>
      <c r="D70" s="4">
        <f t="shared" si="16"/>
        <v>17812746.66</v>
      </c>
      <c r="E70" s="4">
        <f t="shared" si="16"/>
        <v>7312830.2000000002</v>
      </c>
      <c r="F70" s="4">
        <f t="shared" si="16"/>
        <v>7312830.2000000002</v>
      </c>
      <c r="G70" s="4">
        <f t="shared" si="16"/>
        <v>-10499916.460000001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290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291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292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293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 C34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zoomScale="75" zoomScaleNormal="75" workbookViewId="0">
      <selection activeCell="C56" sqref="C5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0" t="s">
        <v>294</v>
      </c>
      <c r="B1" s="162"/>
      <c r="C1" s="162"/>
      <c r="D1" s="162"/>
      <c r="E1" s="162"/>
      <c r="F1" s="162"/>
      <c r="G1" s="163"/>
    </row>
    <row r="2" spans="1:7" x14ac:dyDescent="0.25">
      <c r="A2" s="125" t="str">
        <f>'Formato 1'!A2</f>
        <v>INSTITUTO MUNICIPAL DE INVESTIGACION, PLANEACION Y ESTADISTICA</v>
      </c>
      <c r="B2" s="125"/>
      <c r="C2" s="125"/>
      <c r="D2" s="125"/>
      <c r="E2" s="125"/>
      <c r="F2" s="125"/>
      <c r="G2" s="125"/>
    </row>
    <row r="3" spans="1:7" x14ac:dyDescent="0.25">
      <c r="A3" s="126" t="s">
        <v>295</v>
      </c>
      <c r="B3" s="126"/>
      <c r="C3" s="126"/>
      <c r="D3" s="126"/>
      <c r="E3" s="126"/>
      <c r="F3" s="126"/>
      <c r="G3" s="126"/>
    </row>
    <row r="4" spans="1:7" x14ac:dyDescent="0.25">
      <c r="A4" s="126" t="s">
        <v>296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01 de Enero al 30 de Septiembre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8" t="s">
        <v>4</v>
      </c>
      <c r="B7" s="168" t="s">
        <v>297</v>
      </c>
      <c r="C7" s="168"/>
      <c r="D7" s="168"/>
      <c r="E7" s="168"/>
      <c r="F7" s="168"/>
      <c r="G7" s="169" t="s">
        <v>298</v>
      </c>
    </row>
    <row r="8" spans="1:7" ht="30" x14ac:dyDescent="0.25">
      <c r="A8" s="168"/>
      <c r="B8" s="7" t="s">
        <v>299</v>
      </c>
      <c r="C8" s="7" t="s">
        <v>300</v>
      </c>
      <c r="D8" s="7" t="s">
        <v>301</v>
      </c>
      <c r="E8" s="7" t="s">
        <v>185</v>
      </c>
      <c r="F8" s="7" t="s">
        <v>302</v>
      </c>
      <c r="G8" s="168"/>
    </row>
    <row r="9" spans="1:7" x14ac:dyDescent="0.25">
      <c r="A9" s="27" t="s">
        <v>303</v>
      </c>
      <c r="B9" s="83">
        <f t="shared" ref="B9:G9" si="0">SUM(B10,B18,B28,B38,B48,B58,B62,B71,B75)</f>
        <v>17812746.66</v>
      </c>
      <c r="C9" s="83">
        <f t="shared" si="0"/>
        <v>21512.919999999969</v>
      </c>
      <c r="D9" s="83">
        <f t="shared" si="0"/>
        <v>17834259.580000002</v>
      </c>
      <c r="E9" s="83">
        <f t="shared" si="0"/>
        <v>7632863.8400000008</v>
      </c>
      <c r="F9" s="83">
        <f t="shared" si="0"/>
        <v>6853367.6100000003</v>
      </c>
      <c r="G9" s="83">
        <f t="shared" si="0"/>
        <v>10201395.74</v>
      </c>
    </row>
    <row r="10" spans="1:7" x14ac:dyDescent="0.25">
      <c r="A10" s="84" t="s">
        <v>304</v>
      </c>
      <c r="B10" s="83">
        <f t="shared" ref="B10:G10" si="1">SUM(B11:B17)</f>
        <v>14415502.359999999</v>
      </c>
      <c r="C10" s="83">
        <f t="shared" si="1"/>
        <v>43929.579999999958</v>
      </c>
      <c r="D10" s="83">
        <f t="shared" si="1"/>
        <v>14459431.940000001</v>
      </c>
      <c r="E10" s="83">
        <f t="shared" si="1"/>
        <v>6838230.8100000005</v>
      </c>
      <c r="F10" s="83">
        <f t="shared" si="1"/>
        <v>6058734.5800000001</v>
      </c>
      <c r="G10" s="83">
        <f t="shared" si="1"/>
        <v>7621201.1300000008</v>
      </c>
    </row>
    <row r="11" spans="1:7" x14ac:dyDescent="0.25">
      <c r="A11" s="85" t="s">
        <v>305</v>
      </c>
      <c r="B11" s="75">
        <v>9670228.3499999996</v>
      </c>
      <c r="C11" s="75">
        <v>293961.11</v>
      </c>
      <c r="D11" s="75">
        <v>9964189.4600000009</v>
      </c>
      <c r="E11" s="75">
        <v>4811567.1900000004</v>
      </c>
      <c r="F11" s="75">
        <v>4811567.1900000004</v>
      </c>
      <c r="G11" s="75">
        <f>D11-E11</f>
        <v>5152622.2700000005</v>
      </c>
    </row>
    <row r="12" spans="1:7" x14ac:dyDescent="0.25">
      <c r="A12" s="85" t="s">
        <v>306</v>
      </c>
      <c r="B12" s="75">
        <v>127382.73</v>
      </c>
      <c r="C12" s="75">
        <v>74763.490000000005</v>
      </c>
      <c r="D12" s="75">
        <v>202146.22</v>
      </c>
      <c r="E12" s="75">
        <v>172634.22</v>
      </c>
      <c r="F12" s="75">
        <v>172634.22</v>
      </c>
      <c r="G12" s="75">
        <f t="shared" ref="G12:G17" si="2">D12-E12</f>
        <v>29512</v>
      </c>
    </row>
    <row r="13" spans="1:7" x14ac:dyDescent="0.25">
      <c r="A13" s="85" t="s">
        <v>307</v>
      </c>
      <c r="B13" s="75">
        <v>1726952.12</v>
      </c>
      <c r="C13" s="75">
        <v>110757.66</v>
      </c>
      <c r="D13" s="75">
        <v>1837709.78</v>
      </c>
      <c r="E13" s="75">
        <v>843290.03</v>
      </c>
      <c r="F13" s="75">
        <v>63793.8</v>
      </c>
      <c r="G13" s="75">
        <f t="shared" si="2"/>
        <v>994419.75</v>
      </c>
    </row>
    <row r="14" spans="1:7" x14ac:dyDescent="0.25">
      <c r="A14" s="85" t="s">
        <v>308</v>
      </c>
      <c r="B14" s="75">
        <v>2304961</v>
      </c>
      <c r="C14" s="75">
        <v>0</v>
      </c>
      <c r="D14" s="75">
        <v>2304961</v>
      </c>
      <c r="E14" s="75">
        <v>870313.89</v>
      </c>
      <c r="F14" s="75">
        <v>870313.89</v>
      </c>
      <c r="G14" s="75">
        <f t="shared" si="2"/>
        <v>1434647.1099999999</v>
      </c>
    </row>
    <row r="15" spans="1:7" x14ac:dyDescent="0.25">
      <c r="A15" s="85" t="s">
        <v>309</v>
      </c>
      <c r="B15" s="75">
        <v>10000</v>
      </c>
      <c r="C15" s="75">
        <v>140425.48000000001</v>
      </c>
      <c r="D15" s="75">
        <v>150425.48000000001</v>
      </c>
      <c r="E15" s="75">
        <v>140425.48000000001</v>
      </c>
      <c r="F15" s="75">
        <v>140425.48000000001</v>
      </c>
      <c r="G15" s="75">
        <f t="shared" si="2"/>
        <v>10000</v>
      </c>
    </row>
    <row r="16" spans="1:7" x14ac:dyDescent="0.25">
      <c r="A16" s="85" t="s">
        <v>310</v>
      </c>
      <c r="B16" s="75">
        <v>575978.16</v>
      </c>
      <c r="C16" s="75">
        <v>-575978.16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311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312</v>
      </c>
      <c r="B18" s="83">
        <f t="shared" ref="B18:G18" si="3">SUM(B19:B27)</f>
        <v>620043.55000000005</v>
      </c>
      <c r="C18" s="83">
        <f t="shared" si="3"/>
        <v>58527.72</v>
      </c>
      <c r="D18" s="83">
        <f t="shared" si="3"/>
        <v>678571.27</v>
      </c>
      <c r="E18" s="83">
        <f t="shared" si="3"/>
        <v>283036.69</v>
      </c>
      <c r="F18" s="83">
        <f t="shared" si="3"/>
        <v>283036.69</v>
      </c>
      <c r="G18" s="83">
        <f t="shared" si="3"/>
        <v>395534.58</v>
      </c>
    </row>
    <row r="19" spans="1:7" x14ac:dyDescent="0.25">
      <c r="A19" s="85" t="s">
        <v>313</v>
      </c>
      <c r="B19" s="75">
        <v>396643.55</v>
      </c>
      <c r="C19" s="75">
        <v>58527.72</v>
      </c>
      <c r="D19" s="75">
        <v>455171.27</v>
      </c>
      <c r="E19" s="75">
        <v>179985.2</v>
      </c>
      <c r="F19" s="75">
        <v>179985.2</v>
      </c>
      <c r="G19" s="75">
        <f>D19-E19</f>
        <v>275186.07</v>
      </c>
    </row>
    <row r="20" spans="1:7" x14ac:dyDescent="0.25">
      <c r="A20" s="85" t="s">
        <v>314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f t="shared" ref="G20:G27" si="4">D20-E20</f>
        <v>0</v>
      </c>
    </row>
    <row r="21" spans="1:7" x14ac:dyDescent="0.25">
      <c r="A21" s="85" t="s">
        <v>315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316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f t="shared" si="4"/>
        <v>0</v>
      </c>
    </row>
    <row r="23" spans="1:7" x14ac:dyDescent="0.25">
      <c r="A23" s="85" t="s">
        <v>317</v>
      </c>
      <c r="B23" s="75">
        <v>4000</v>
      </c>
      <c r="C23" s="75">
        <v>0</v>
      </c>
      <c r="D23" s="75">
        <v>4000</v>
      </c>
      <c r="E23" s="75">
        <v>1284.49</v>
      </c>
      <c r="F23" s="75">
        <v>1284.49</v>
      </c>
      <c r="G23" s="75">
        <f t="shared" si="4"/>
        <v>2715.51</v>
      </c>
    </row>
    <row r="24" spans="1:7" x14ac:dyDescent="0.25">
      <c r="A24" s="85" t="s">
        <v>318</v>
      </c>
      <c r="B24" s="75">
        <v>219400</v>
      </c>
      <c r="C24" s="75">
        <v>0</v>
      </c>
      <c r="D24" s="75">
        <v>219400</v>
      </c>
      <c r="E24" s="75">
        <v>101767</v>
      </c>
      <c r="F24" s="75">
        <v>101767</v>
      </c>
      <c r="G24" s="75">
        <f t="shared" si="4"/>
        <v>117633</v>
      </c>
    </row>
    <row r="25" spans="1:7" x14ac:dyDescent="0.25">
      <c r="A25" s="85" t="s">
        <v>319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4"/>
        <v>0</v>
      </c>
    </row>
    <row r="26" spans="1:7" x14ac:dyDescent="0.25">
      <c r="A26" s="85" t="s">
        <v>320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321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4"/>
        <v>0</v>
      </c>
    </row>
    <row r="28" spans="1:7" x14ac:dyDescent="0.25">
      <c r="A28" s="84" t="s">
        <v>322</v>
      </c>
      <c r="B28" s="83">
        <f t="shared" ref="B28:G28" si="5">SUM(B29:B37)</f>
        <v>2777200.75</v>
      </c>
      <c r="C28" s="83">
        <f t="shared" si="5"/>
        <v>-164429.57999999999</v>
      </c>
      <c r="D28" s="83">
        <f t="shared" si="5"/>
        <v>2612771.17</v>
      </c>
      <c r="E28" s="83">
        <f t="shared" si="5"/>
        <v>428111.14</v>
      </c>
      <c r="F28" s="83">
        <f t="shared" si="5"/>
        <v>428111.14</v>
      </c>
      <c r="G28" s="83">
        <f t="shared" si="5"/>
        <v>2184660.0299999998</v>
      </c>
    </row>
    <row r="29" spans="1:7" x14ac:dyDescent="0.25">
      <c r="A29" s="85" t="s">
        <v>323</v>
      </c>
      <c r="B29" s="75">
        <v>319900</v>
      </c>
      <c r="C29" s="75">
        <v>-6392</v>
      </c>
      <c r="D29" s="75">
        <v>313508</v>
      </c>
      <c r="E29" s="75">
        <v>105236.75</v>
      </c>
      <c r="F29" s="75">
        <v>105236.75</v>
      </c>
      <c r="G29" s="75">
        <f>D29-E29</f>
        <v>208271.25</v>
      </c>
    </row>
    <row r="30" spans="1:7" x14ac:dyDescent="0.25">
      <c r="A30" s="85" t="s">
        <v>324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6">D30-E30</f>
        <v>0</v>
      </c>
    </row>
    <row r="31" spans="1:7" x14ac:dyDescent="0.25">
      <c r="A31" s="85" t="s">
        <v>325</v>
      </c>
      <c r="B31" s="75">
        <v>1091748.45</v>
      </c>
      <c r="C31" s="75">
        <v>0</v>
      </c>
      <c r="D31" s="75">
        <v>1091748.45</v>
      </c>
      <c r="E31" s="75">
        <v>42400</v>
      </c>
      <c r="F31" s="75">
        <v>42400</v>
      </c>
      <c r="G31" s="75">
        <f t="shared" si="6"/>
        <v>1049348.45</v>
      </c>
    </row>
    <row r="32" spans="1:7" x14ac:dyDescent="0.25">
      <c r="A32" s="85" t="s">
        <v>326</v>
      </c>
      <c r="B32" s="75">
        <v>51200</v>
      </c>
      <c r="C32" s="75">
        <v>1517.42</v>
      </c>
      <c r="D32" s="75">
        <v>52717.42</v>
      </c>
      <c r="E32" s="75">
        <v>20891.25</v>
      </c>
      <c r="F32" s="75">
        <v>20891.25</v>
      </c>
      <c r="G32" s="75">
        <f t="shared" si="6"/>
        <v>31826.17</v>
      </c>
    </row>
    <row r="33" spans="1:7" ht="14.45" customHeight="1" x14ac:dyDescent="0.25">
      <c r="A33" s="85" t="s">
        <v>327</v>
      </c>
      <c r="B33" s="75">
        <v>720686.07</v>
      </c>
      <c r="C33" s="75">
        <v>-159429.57999999999</v>
      </c>
      <c r="D33" s="75">
        <v>561256.49</v>
      </c>
      <c r="E33" s="75">
        <v>75543.64</v>
      </c>
      <c r="F33" s="75">
        <v>75543.64</v>
      </c>
      <c r="G33" s="75">
        <f t="shared" si="6"/>
        <v>485712.85</v>
      </c>
    </row>
    <row r="34" spans="1:7" ht="14.45" customHeight="1" x14ac:dyDescent="0.25">
      <c r="A34" s="85" t="s">
        <v>328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f t="shared" si="6"/>
        <v>0</v>
      </c>
    </row>
    <row r="35" spans="1:7" ht="14.45" customHeight="1" x14ac:dyDescent="0.25">
      <c r="A35" s="85" t="s">
        <v>329</v>
      </c>
      <c r="B35" s="75">
        <v>86600</v>
      </c>
      <c r="C35" s="75">
        <v>-250</v>
      </c>
      <c r="D35" s="75">
        <v>86350</v>
      </c>
      <c r="E35" s="75">
        <v>21129.5</v>
      </c>
      <c r="F35" s="75">
        <v>21129.5</v>
      </c>
      <c r="G35" s="75">
        <f t="shared" si="6"/>
        <v>65220.5</v>
      </c>
    </row>
    <row r="36" spans="1:7" ht="14.45" customHeight="1" x14ac:dyDescent="0.25">
      <c r="A36" s="85" t="s">
        <v>330</v>
      </c>
      <c r="B36" s="75">
        <v>137000</v>
      </c>
      <c r="C36" s="75">
        <v>-125.42</v>
      </c>
      <c r="D36" s="75">
        <v>136874.57999999999</v>
      </c>
      <c r="E36" s="75">
        <v>37387.019999999997</v>
      </c>
      <c r="F36" s="75">
        <v>37387.019999999997</v>
      </c>
      <c r="G36" s="75">
        <f t="shared" si="6"/>
        <v>99487.56</v>
      </c>
    </row>
    <row r="37" spans="1:7" ht="14.45" customHeight="1" x14ac:dyDescent="0.25">
      <c r="A37" s="85" t="s">
        <v>331</v>
      </c>
      <c r="B37" s="75">
        <v>370066.23</v>
      </c>
      <c r="C37" s="75">
        <v>250</v>
      </c>
      <c r="D37" s="75">
        <v>370316.23</v>
      </c>
      <c r="E37" s="75">
        <v>125522.98</v>
      </c>
      <c r="F37" s="75">
        <v>125522.98</v>
      </c>
      <c r="G37" s="75">
        <f t="shared" si="6"/>
        <v>244793.25</v>
      </c>
    </row>
    <row r="38" spans="1:7" x14ac:dyDescent="0.25">
      <c r="A38" s="84" t="s">
        <v>332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333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334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335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336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337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338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339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340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341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342</v>
      </c>
      <c r="B48" s="83">
        <f t="shared" ref="B48:G48" si="9">SUM(B49:B57)</f>
        <v>0</v>
      </c>
      <c r="C48" s="83">
        <f t="shared" si="9"/>
        <v>83485.2</v>
      </c>
      <c r="D48" s="83">
        <f t="shared" si="9"/>
        <v>83485.2</v>
      </c>
      <c r="E48" s="83">
        <f t="shared" si="9"/>
        <v>83485.2</v>
      </c>
      <c r="F48" s="83">
        <f t="shared" si="9"/>
        <v>83485.2</v>
      </c>
      <c r="G48" s="83">
        <f t="shared" si="9"/>
        <v>0</v>
      </c>
    </row>
    <row r="49" spans="1:7" x14ac:dyDescent="0.25">
      <c r="A49" s="85" t="s">
        <v>343</v>
      </c>
      <c r="B49" s="75">
        <v>0</v>
      </c>
      <c r="C49" s="75">
        <v>83485.2</v>
      </c>
      <c r="D49" s="75">
        <v>83485.2</v>
      </c>
      <c r="E49" s="75">
        <v>83485.2</v>
      </c>
      <c r="F49" s="75">
        <v>83485.2</v>
      </c>
      <c r="G49" s="75">
        <f>D49-E49</f>
        <v>0</v>
      </c>
    </row>
    <row r="50" spans="1:7" x14ac:dyDescent="0.25">
      <c r="A50" s="85" t="s">
        <v>344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 x14ac:dyDescent="0.25">
      <c r="A51" s="85" t="s">
        <v>345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346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347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348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25">
      <c r="A55" s="85" t="s">
        <v>349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350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351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352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353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354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355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356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357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358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359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360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361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362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363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364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365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366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367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368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369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370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371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372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373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374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375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376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377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304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305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306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307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308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309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310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311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312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313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314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315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316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317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318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319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320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321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322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323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324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325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326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327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328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329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330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331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332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333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334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335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336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337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338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339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340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341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342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343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344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345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346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347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348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349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350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351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352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353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354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355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356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357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358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359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360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361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362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363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364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365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366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367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368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369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370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371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372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373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374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375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376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378</v>
      </c>
      <c r="B159" s="90">
        <f t="shared" ref="B159:G159" si="37">B9+B84</f>
        <v>17812746.66</v>
      </c>
      <c r="C159" s="90">
        <f t="shared" si="37"/>
        <v>21512.919999999969</v>
      </c>
      <c r="D159" s="90">
        <f t="shared" si="37"/>
        <v>17834259.580000002</v>
      </c>
      <c r="E159" s="90">
        <f t="shared" si="37"/>
        <v>7632863.8400000008</v>
      </c>
      <c r="F159" s="90">
        <f t="shared" si="37"/>
        <v>6853367.6100000003</v>
      </c>
      <c r="G159" s="90">
        <f t="shared" si="37"/>
        <v>10201395.74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B39:G47 B38:F38 B50:G57 B48:F48 B59:G61 B58:F58 B63:G70 B62:F62 B71:F92 B94:F159 B93:C93 E93:F93 G11:G17 B49 G4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30"/>
  <sheetViews>
    <sheetView showGridLines="0" zoomScale="75" zoomScaleNormal="75" workbookViewId="0">
      <selection activeCell="E39" sqref="E3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0" t="s">
        <v>379</v>
      </c>
      <c r="B1" s="171"/>
      <c r="C1" s="171"/>
      <c r="D1" s="171"/>
      <c r="E1" s="171"/>
      <c r="F1" s="171"/>
      <c r="G1" s="172"/>
    </row>
    <row r="2" spans="1:7" ht="15" customHeight="1" x14ac:dyDescent="0.25">
      <c r="A2" s="110" t="str">
        <f>'Formato 1'!A2</f>
        <v>INSTITUTO MUNICIPAL DE INVESTIGACION, PLANEACION Y ESTADISTICA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295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380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01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5" t="s">
        <v>4</v>
      </c>
      <c r="B7" s="167" t="s">
        <v>297</v>
      </c>
      <c r="C7" s="167"/>
      <c r="D7" s="167"/>
      <c r="E7" s="167"/>
      <c r="F7" s="167"/>
      <c r="G7" s="169" t="s">
        <v>298</v>
      </c>
    </row>
    <row r="8" spans="1:7" ht="30" x14ac:dyDescent="0.25">
      <c r="A8" s="166"/>
      <c r="B8" s="25" t="s">
        <v>299</v>
      </c>
      <c r="C8" s="7" t="s">
        <v>229</v>
      </c>
      <c r="D8" s="25" t="s">
        <v>230</v>
      </c>
      <c r="E8" s="25" t="s">
        <v>185</v>
      </c>
      <c r="F8" s="25" t="s">
        <v>202</v>
      </c>
      <c r="G8" s="168"/>
    </row>
    <row r="9" spans="1:7" ht="15.75" customHeight="1" x14ac:dyDescent="0.25">
      <c r="A9" s="26" t="s">
        <v>381</v>
      </c>
      <c r="B9" s="30">
        <f>SUM(B10:B17)</f>
        <v>17812746.66</v>
      </c>
      <c r="C9" s="30">
        <f t="shared" ref="C9:G9" si="0">SUM(C10:C17)</f>
        <v>21512.920000000013</v>
      </c>
      <c r="D9" s="30">
        <f t="shared" si="0"/>
        <v>17834259.579999998</v>
      </c>
      <c r="E9" s="30">
        <f t="shared" si="0"/>
        <v>7632863.8399999999</v>
      </c>
      <c r="F9" s="30">
        <f t="shared" si="0"/>
        <v>6853367.6100000003</v>
      </c>
      <c r="G9" s="30">
        <f t="shared" si="0"/>
        <v>10201395.74</v>
      </c>
    </row>
    <row r="10" spans="1:7" x14ac:dyDescent="0.25">
      <c r="A10" s="63" t="s">
        <v>589</v>
      </c>
      <c r="B10" s="75">
        <v>4013947.37</v>
      </c>
      <c r="C10" s="75">
        <v>-179429.58</v>
      </c>
      <c r="D10" s="75">
        <v>3834517.79</v>
      </c>
      <c r="E10" s="75">
        <v>975400.65</v>
      </c>
      <c r="F10" s="75">
        <v>892358.57</v>
      </c>
      <c r="G10" s="75">
        <v>2859117.14</v>
      </c>
    </row>
    <row r="11" spans="1:7" x14ac:dyDescent="0.25">
      <c r="A11" s="63" t="s">
        <v>590</v>
      </c>
      <c r="B11" s="75">
        <v>6152234.2999999998</v>
      </c>
      <c r="C11" s="75">
        <v>0</v>
      </c>
      <c r="D11" s="75">
        <v>6152234.2999999998</v>
      </c>
      <c r="E11" s="75">
        <v>3040599.17</v>
      </c>
      <c r="F11" s="75">
        <v>2729824.04</v>
      </c>
      <c r="G11" s="75">
        <v>3111635.13</v>
      </c>
    </row>
    <row r="12" spans="1:7" x14ac:dyDescent="0.25">
      <c r="A12" s="63" t="s">
        <v>591</v>
      </c>
      <c r="B12" s="75">
        <v>2147169.4300000002</v>
      </c>
      <c r="C12" s="75">
        <v>117457.3</v>
      </c>
      <c r="D12" s="75">
        <v>2264626.73</v>
      </c>
      <c r="E12" s="75">
        <v>989985.76</v>
      </c>
      <c r="F12" s="75">
        <v>899503.2</v>
      </c>
      <c r="G12" s="75">
        <v>1274640.97</v>
      </c>
    </row>
    <row r="13" spans="1:7" x14ac:dyDescent="0.25">
      <c r="A13" s="63" t="s">
        <v>592</v>
      </c>
      <c r="B13" s="75">
        <v>1128784.6000000001</v>
      </c>
      <c r="C13" s="75">
        <v>0</v>
      </c>
      <c r="D13" s="75">
        <v>1128784.6000000001</v>
      </c>
      <c r="E13" s="75">
        <v>525020.68999999994</v>
      </c>
      <c r="F13" s="75">
        <v>469408.44</v>
      </c>
      <c r="G13" s="75">
        <v>603763.91000000015</v>
      </c>
    </row>
    <row r="14" spans="1:7" x14ac:dyDescent="0.25">
      <c r="A14" s="63" t="s">
        <v>593</v>
      </c>
      <c r="B14" s="75">
        <v>4370610.96</v>
      </c>
      <c r="C14" s="75">
        <v>83485.2</v>
      </c>
      <c r="D14" s="75">
        <v>4454096.16</v>
      </c>
      <c r="E14" s="75">
        <v>2101857.5699999998</v>
      </c>
      <c r="F14" s="75">
        <v>1862273.36</v>
      </c>
      <c r="G14" s="75">
        <v>2352238.5900000003</v>
      </c>
    </row>
    <row r="15" spans="1:7" x14ac:dyDescent="0.25">
      <c r="A15" s="63" t="s">
        <v>387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389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390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382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384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387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389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378</v>
      </c>
      <c r="B29" s="4">
        <f>SUM(B19,B9)</f>
        <v>17812746.66</v>
      </c>
      <c r="C29" s="4">
        <f t="shared" ref="C29:G29" si="2">SUM(C19,C9)</f>
        <v>21512.920000000013</v>
      </c>
      <c r="D29" s="4">
        <f t="shared" si="2"/>
        <v>17834259.579999998</v>
      </c>
      <c r="E29" s="4">
        <f t="shared" si="2"/>
        <v>7632863.8399999999</v>
      </c>
      <c r="F29" s="4">
        <f t="shared" si="2"/>
        <v>6853367.6100000003</v>
      </c>
      <c r="G29" s="4">
        <f t="shared" si="2"/>
        <v>10201395.74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5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zoomScale="75" zoomScaleNormal="75" workbookViewId="0">
      <selection activeCell="G14" sqref="G1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6" t="s">
        <v>391</v>
      </c>
      <c r="B1" s="177"/>
      <c r="C1" s="177"/>
      <c r="D1" s="177"/>
      <c r="E1" s="177"/>
      <c r="F1" s="177"/>
      <c r="G1" s="177"/>
    </row>
    <row r="2" spans="1:7" x14ac:dyDescent="0.25">
      <c r="A2" s="110" t="str">
        <f>'Formato 1'!A2</f>
        <v>INSTITUTO MUNICIPAL DE INVESTIGACION, PLANEACION Y ESTADISTICA</v>
      </c>
      <c r="B2" s="111"/>
      <c r="C2" s="111"/>
      <c r="D2" s="111"/>
      <c r="E2" s="111"/>
      <c r="F2" s="111"/>
      <c r="G2" s="112"/>
    </row>
    <row r="3" spans="1:7" x14ac:dyDescent="0.25">
      <c r="A3" s="113" t="s">
        <v>392</v>
      </c>
      <c r="B3" s="114"/>
      <c r="C3" s="114"/>
      <c r="D3" s="114"/>
      <c r="E3" s="114"/>
      <c r="F3" s="114"/>
      <c r="G3" s="115"/>
    </row>
    <row r="4" spans="1:7" x14ac:dyDescent="0.25">
      <c r="A4" s="113" t="s">
        <v>393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01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5" t="s">
        <v>4</v>
      </c>
      <c r="B7" s="173" t="s">
        <v>297</v>
      </c>
      <c r="C7" s="174"/>
      <c r="D7" s="174"/>
      <c r="E7" s="174"/>
      <c r="F7" s="175"/>
      <c r="G7" s="169" t="s">
        <v>394</v>
      </c>
    </row>
    <row r="8" spans="1:7" ht="30" x14ac:dyDescent="0.25">
      <c r="A8" s="166"/>
      <c r="B8" s="25" t="s">
        <v>299</v>
      </c>
      <c r="C8" s="7" t="s">
        <v>395</v>
      </c>
      <c r="D8" s="25" t="s">
        <v>301</v>
      </c>
      <c r="E8" s="25" t="s">
        <v>185</v>
      </c>
      <c r="F8" s="32" t="s">
        <v>202</v>
      </c>
      <c r="G8" s="168"/>
    </row>
    <row r="9" spans="1:7" ht="16.5" customHeight="1" x14ac:dyDescent="0.25">
      <c r="A9" s="26" t="s">
        <v>396</v>
      </c>
      <c r="B9" s="30">
        <f>SUM(B10,B19,B27,B37)</f>
        <v>17812746.66</v>
      </c>
      <c r="C9" s="30">
        <f t="shared" ref="C9:G9" si="0">SUM(C10,C19,C27,C37)</f>
        <v>21512.92</v>
      </c>
      <c r="D9" s="30">
        <f t="shared" si="0"/>
        <v>17834259.580000002</v>
      </c>
      <c r="E9" s="30">
        <f t="shared" si="0"/>
        <v>7632863.8399999999</v>
      </c>
      <c r="F9" s="30">
        <f t="shared" si="0"/>
        <v>6853367.6100000003</v>
      </c>
      <c r="G9" s="30">
        <f t="shared" si="0"/>
        <v>10201395.740000002</v>
      </c>
    </row>
    <row r="10" spans="1:7" ht="15" customHeight="1" x14ac:dyDescent="0.25">
      <c r="A10" s="58" t="s">
        <v>397</v>
      </c>
      <c r="B10" s="47">
        <f>SUM(B11:B18)</f>
        <v>17812746.66</v>
      </c>
      <c r="C10" s="47">
        <f t="shared" ref="C10:G10" si="1">SUM(C11:C18)</f>
        <v>21512.92</v>
      </c>
      <c r="D10" s="47">
        <f t="shared" si="1"/>
        <v>17834259.580000002</v>
      </c>
      <c r="E10" s="47">
        <f t="shared" si="1"/>
        <v>7632863.8399999999</v>
      </c>
      <c r="F10" s="47">
        <f t="shared" si="1"/>
        <v>6853367.6100000003</v>
      </c>
      <c r="G10" s="47">
        <f t="shared" si="1"/>
        <v>10201395.740000002</v>
      </c>
    </row>
    <row r="11" spans="1:7" x14ac:dyDescent="0.25">
      <c r="A11" s="77" t="s">
        <v>398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399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400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401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402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403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404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405</v>
      </c>
      <c r="B18" s="47">
        <v>17812746.66</v>
      </c>
      <c r="C18" s="47">
        <v>21512.92</v>
      </c>
      <c r="D18" s="47">
        <v>17834259.580000002</v>
      </c>
      <c r="E18" s="47">
        <v>7632863.8399999999</v>
      </c>
      <c r="F18" s="47">
        <v>6853367.6100000003</v>
      </c>
      <c r="G18" s="47">
        <v>10201395.740000002</v>
      </c>
    </row>
    <row r="19" spans="1:7" x14ac:dyDescent="0.25">
      <c r="A19" s="58" t="s">
        <v>406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25">
      <c r="A20" s="77" t="s">
        <v>407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408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409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410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411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412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413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414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415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416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417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418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419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420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421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422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423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424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425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426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427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428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429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397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398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399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406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407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409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412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414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417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418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419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420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421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422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423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424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425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426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427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428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378</v>
      </c>
      <c r="B77" s="4">
        <f>B43+B9</f>
        <v>17812746.66</v>
      </c>
      <c r="C77" s="4">
        <f t="shared" ref="C77:G77" si="10">C43+C9</f>
        <v>21512.92</v>
      </c>
      <c r="D77" s="4">
        <f t="shared" si="10"/>
        <v>17834259.580000002</v>
      </c>
      <c r="E77" s="4">
        <f t="shared" si="10"/>
        <v>7632863.8399999999</v>
      </c>
      <c r="F77" s="4">
        <f t="shared" si="10"/>
        <v>6853367.6100000003</v>
      </c>
      <c r="G77" s="4">
        <f t="shared" si="10"/>
        <v>10201395.740000002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7 B19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zoomScale="75" zoomScaleNormal="75" workbookViewId="0">
      <selection activeCell="K24" sqref="K2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0" t="s">
        <v>430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INSTITUTO MUNICIPAL DE INVESTIGACION, PLANEACION Y ESTADISTICA</v>
      </c>
      <c r="B2" s="111"/>
      <c r="C2" s="111"/>
      <c r="D2" s="111"/>
      <c r="E2" s="111"/>
      <c r="F2" s="111"/>
      <c r="G2" s="112"/>
    </row>
    <row r="3" spans="1:7" x14ac:dyDescent="0.25">
      <c r="A3" s="113" t="s">
        <v>295</v>
      </c>
      <c r="B3" s="114"/>
      <c r="C3" s="114"/>
      <c r="D3" s="114"/>
      <c r="E3" s="114"/>
      <c r="F3" s="114"/>
      <c r="G3" s="115"/>
    </row>
    <row r="4" spans="1:7" x14ac:dyDescent="0.25">
      <c r="A4" s="113" t="s">
        <v>431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01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5" t="s">
        <v>432</v>
      </c>
      <c r="B7" s="168" t="s">
        <v>297</v>
      </c>
      <c r="C7" s="168"/>
      <c r="D7" s="168"/>
      <c r="E7" s="168"/>
      <c r="F7" s="168"/>
      <c r="G7" s="168" t="s">
        <v>298</v>
      </c>
    </row>
    <row r="8" spans="1:7" ht="30" x14ac:dyDescent="0.25">
      <c r="A8" s="166"/>
      <c r="B8" s="7" t="s">
        <v>299</v>
      </c>
      <c r="C8" s="33" t="s">
        <v>395</v>
      </c>
      <c r="D8" s="33" t="s">
        <v>230</v>
      </c>
      <c r="E8" s="33" t="s">
        <v>185</v>
      </c>
      <c r="F8" s="33" t="s">
        <v>202</v>
      </c>
      <c r="G8" s="178"/>
    </row>
    <row r="9" spans="1:7" ht="15.75" customHeight="1" x14ac:dyDescent="0.25">
      <c r="A9" s="26" t="s">
        <v>433</v>
      </c>
      <c r="B9" s="119">
        <f>SUM(B10,B11,B12,B15,B16,B19)</f>
        <v>14415502.359999999</v>
      </c>
      <c r="C9" s="119">
        <f t="shared" ref="C9:G9" si="0">SUM(C10,C11,C12,C15,C16,C19)</f>
        <v>43929.579999999958</v>
      </c>
      <c r="D9" s="119">
        <f t="shared" si="0"/>
        <v>14459431.940000001</v>
      </c>
      <c r="E9" s="119">
        <f t="shared" si="0"/>
        <v>6838230.8100000005</v>
      </c>
      <c r="F9" s="119">
        <f t="shared" si="0"/>
        <v>6058734.5800000001</v>
      </c>
      <c r="G9" s="119">
        <f t="shared" si="0"/>
        <v>7621201.1300000008</v>
      </c>
    </row>
    <row r="10" spans="1:7" x14ac:dyDescent="0.25">
      <c r="A10" s="58" t="s">
        <v>434</v>
      </c>
      <c r="B10" s="75">
        <v>14415502.359999999</v>
      </c>
      <c r="C10" s="75">
        <v>43929.579999999958</v>
      </c>
      <c r="D10" s="75">
        <v>14459431.940000001</v>
      </c>
      <c r="E10" s="75">
        <v>6838230.8100000005</v>
      </c>
      <c r="F10" s="75">
        <v>6058734.5800000001</v>
      </c>
      <c r="G10" s="76">
        <f>D10-E10</f>
        <v>7621201.1300000008</v>
      </c>
    </row>
    <row r="11" spans="1:7" ht="15.75" customHeight="1" x14ac:dyDescent="0.25">
      <c r="A11" s="58" t="s">
        <v>435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436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437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438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439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440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441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442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444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434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436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439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440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441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442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443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445</v>
      </c>
      <c r="B33" s="119">
        <f>B21+B9</f>
        <v>14415502.359999999</v>
      </c>
      <c r="C33" s="119">
        <f t="shared" ref="C33:G33" si="8">C21+C9</f>
        <v>43929.579999999958</v>
      </c>
      <c r="D33" s="119">
        <f t="shared" si="8"/>
        <v>14459431.940000001</v>
      </c>
      <c r="E33" s="119">
        <f t="shared" si="8"/>
        <v>6838230.8100000005</v>
      </c>
      <c r="F33" s="119">
        <f t="shared" si="8"/>
        <v>6058734.5800000001</v>
      </c>
      <c r="G33" s="119">
        <f t="shared" si="8"/>
        <v>7621201.1300000008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cp:lastPrinted>2024-03-20T14:35:03Z</cp:lastPrinted>
  <dcterms:created xsi:type="dcterms:W3CDTF">2023-03-16T22:14:51Z</dcterms:created>
  <dcterms:modified xsi:type="dcterms:W3CDTF">2024-09-10T18:37:47Z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